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Hassan Desktop\RFC\IMC Calc\2023\"/>
    </mc:Choice>
  </mc:AlternateContent>
  <xr:revisionPtr revIDLastSave="0" documentId="13_ncr:1_{526DCA15-4396-4567-8E4F-BEFC02A01B22}"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<sst xmlns="http://schemas.openxmlformats.org/spreadsheetml/2006/main" count="133" uniqueCount="108">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</sst>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2">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xf numFmtId="10" fontId="0" fillId="4" borderId="29" xfId="0" applyNumberFormat="1" applyFill="1" applyBorder="1" applyAlignment="1" applyProtection="1">
      <alignment horizontal="center"/>
    </xf>
    <xf numFmtId="10" fontId="0" fillId="4" borderId="30" xfId="0" applyNumberFormat="1" applyFill="1" applyBorder="1" applyAlignment="1" applyProtection="1">
      <alignment horizontal="center"/>
    </xf>
    <xf numFmtId="10" fontId="0" fillId="0" borderId="29" xfId="0" applyNumberFormat="1" applyBorder="1" applyAlignment="1" applyProtection="1">
      <alignment horizontal="center"/>
    </xf>
    <xf numFmtId="10" fontId="0" fillId="0" borderId="30" xfId="0" applyNumberFormat="1" applyBorder="1" applyAlignment="1" applyProtection="1">
      <alignment horizontal="center"/>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row>
    <row r="3" spans="1:21" ht="21" customHeight="1" x14ac:dyDescent="0.35">
      <c r="A3" s="98" t="s">
        <v>105</v>
      </c>
      <c r="B3" s="99"/>
      <c r="D3" t="s">
        <v>6</v>
      </c>
      <c r="E3" s="1" t="str">
        <f>IF(B11="","",B11)</f>
        <v/>
      </c>
      <c r="F3" s="1" t="str">
        <f>TEXT(E3,"mmm-yy")</f>
        <v/>
      </c>
      <c r="G3" s="1" t="e">
        <f>EOMONTH(E3,0)</f>
        <v>#VALUE!</v>
      </c>
      <c r="H3" t="e">
        <f>IF(F3=F4,G5,G3-B11+1)</f>
        <v>#VALUE!</v>
      </c>
      <c r="I3" s="15" t="s">
        <v>16</v>
      </c>
    </row>
    <row r="4" spans="1:21" ht="21" x14ac:dyDescent="0.35">
      <c r="A4" s="98" t="s">
        <v>106</v>
      </c>
      <c r="B4" s="133"/>
      <c r="D4" t="s">
        <v>29</v>
      </c>
      <c r="E4" s="1" t="str">
        <f>IF(B13="","",B13)</f>
        <v/>
      </c>
      <c r="F4" s="1" t="str">
        <f>TEXT(E4,"mmm-yy")</f>
        <v/>
      </c>
      <c r="G4" s="1" t="e">
        <f>EOMONTH(B13,-1)+1</f>
        <v>#NUM!</v>
      </c>
      <c r="H4" t="e">
        <f>E4-G4</f>
        <v>#VALUE!</v>
      </c>
      <c r="I4" s="15" t="s">
        <v>17</v>
      </c>
    </row>
    <row r="5" spans="1:21" ht="21" x14ac:dyDescent="0.35">
      <c r="A5" s="143" t="s">
        <v>101</v>
      </c>
      <c r="B5" s="143"/>
      <c r="C5" s="95" t="s">
        <v>102</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15</v>
      </c>
    </row>
    <row r="11" spans="1:21" ht="21.75" thickBot="1" x14ac:dyDescent="0.4">
      <c r="A11" s="3" t="s">
        <v>10</v>
      </c>
      <c r="B11" s="73"/>
      <c r="C11" s="95" t="s">
        <v>103</v>
      </c>
      <c r="I11" s="2" t="s">
        <v>90</v>
      </c>
    </row>
    <row r="12" spans="1:21" ht="21.75" thickBot="1" x14ac:dyDescent="0.4">
      <c r="A12" s="10" t="s">
        <v>104</v>
      </c>
      <c r="B12" s="75">
        <f>IF(B10=I2,EDATE(B11,12),IF(B10=I3,EDATE(B11,24),IF(B10=I4,EDATE(B11,36),IF(B10=I5,EDATE(B11,48),IF(B10=I6,EDATE(B11,60),"")))))</f>
        <v>366</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1" t="s">
        <v>83</v>
      </c>
      <c r="B1" s="152"/>
      <c r="C1" s="153"/>
      <c r="D1" s="56"/>
      <c r="E1" s="55"/>
      <c r="F1" s="151" t="s">
        <v>84</v>
      </c>
      <c r="G1" s="153"/>
      <c r="H1" s="55"/>
      <c r="I1" s="55"/>
      <c r="J1" s="151" t="s">
        <v>9</v>
      </c>
      <c r="K1" s="152"/>
      <c r="L1" s="153"/>
      <c r="M1" s="55"/>
      <c r="N1" s="55"/>
    </row>
    <row r="2" spans="1:14" ht="15.75" x14ac:dyDescent="0.25">
      <c r="A2" s="157">
        <f>Input!B3</f>
        <v>0</v>
      </c>
      <c r="B2" s="157"/>
      <c r="C2" s="158"/>
      <c r="D2" s="57"/>
      <c r="E2" s="55"/>
      <c r="F2" s="156">
        <f>Input!B6</f>
        <v>0</v>
      </c>
      <c r="G2" s="158"/>
      <c r="H2" s="55"/>
      <c r="I2" s="55"/>
      <c r="J2" s="156">
        <f>Input!B8</f>
        <v>0</v>
      </c>
      <c r="K2" s="157"/>
      <c r="L2" s="158"/>
      <c r="M2" s="55"/>
      <c r="N2" s="55"/>
    </row>
    <row r="3" spans="1:14" s="19" customFormat="1" ht="30" x14ac:dyDescent="0.25">
      <c r="A3" s="147" t="s">
        <v>23</v>
      </c>
      <c r="B3" s="148"/>
      <c r="C3" s="67" t="s">
        <v>85</v>
      </c>
      <c r="D3" s="76"/>
      <c r="E3" s="77"/>
      <c r="F3" s="58" t="s">
        <v>24</v>
      </c>
      <c r="G3" s="58" t="s">
        <v>25</v>
      </c>
      <c r="H3" s="77"/>
      <c r="I3" s="77"/>
      <c r="J3" s="68" t="s">
        <v>26</v>
      </c>
      <c r="K3" s="58" t="s">
        <v>27</v>
      </c>
      <c r="L3" s="58" t="s">
        <v>28</v>
      </c>
      <c r="M3" s="155" t="s">
        <v>98</v>
      </c>
      <c r="N3" s="155"/>
    </row>
    <row r="4" spans="1:14" ht="33.75" customHeight="1" x14ac:dyDescent="0.25">
      <c r="A4" s="149" t="str">
        <f>TEXT(Input!$B$9,"#,###,###.00")</f>
        <v>.00</v>
      </c>
      <c r="B4" s="15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54"/>
    </row>
    <row r="5" spans="1:14" ht="27.75" customHeight="1" x14ac:dyDescent="0.25">
      <c r="A5" s="144" t="s">
        <v>99</v>
      </c>
      <c r="B5" s="144"/>
      <c r="C5" s="144"/>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45" t="s">
        <v>100</v>
      </c>
      <c r="K5" s="146"/>
      <c r="L5" s="63" t="str">
        <f>Input!B10</f>
        <v>IMC (1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3" t="s">
        <v>34</v>
      </c>
      <c r="C6" s="163"/>
      <c r="D6" s="163"/>
      <c r="E6" s="163"/>
      <c r="F6" s="163"/>
      <c r="G6" s="163"/>
      <c r="H6" s="163"/>
      <c r="I6" s="163"/>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59" t="s">
        <v>37</v>
      </c>
      <c r="C12" s="159"/>
      <c r="D12" s="159"/>
      <c r="E12" s="164" t="str">
        <f>"Mr. / Mst. "&amp;Input!B6&amp;"     "</f>
        <v xml:space="preserve">Mr. / Mst.      </v>
      </c>
      <c r="F12" s="165"/>
      <c r="G12" s="165"/>
      <c r="H12" s="165"/>
      <c r="I12" s="166"/>
    </row>
    <row r="13" spans="2:10" ht="15.75" x14ac:dyDescent="0.25">
      <c r="B13" s="164" t="s">
        <v>38</v>
      </c>
      <c r="C13" s="165"/>
      <c r="D13" s="166"/>
      <c r="E13" s="164">
        <f>Input!B7</f>
        <v>0</v>
      </c>
      <c r="F13" s="165"/>
      <c r="G13" s="165"/>
      <c r="H13" s="165"/>
      <c r="I13" s="166"/>
    </row>
    <row r="14" spans="2:10" ht="15" customHeight="1" x14ac:dyDescent="0.25">
      <c r="B14" s="159" t="s">
        <v>9</v>
      </c>
      <c r="C14" s="159"/>
      <c r="D14" s="159"/>
      <c r="E14" s="160">
        <f>Input!B8</f>
        <v>0</v>
      </c>
      <c r="F14" s="161"/>
      <c r="G14" s="161"/>
      <c r="H14" s="161"/>
      <c r="I14" s="162"/>
    </row>
    <row r="15" spans="2:10" ht="15.75" x14ac:dyDescent="0.25">
      <c r="B15" s="159" t="s">
        <v>3</v>
      </c>
      <c r="C15" s="159"/>
      <c r="D15" s="159"/>
      <c r="E15" s="167" t="str">
        <f>TEXT(Input!B9,"0,000")</f>
        <v>0,000</v>
      </c>
      <c r="F15" s="168"/>
      <c r="G15" s="168"/>
      <c r="H15" s="168"/>
      <c r="I15" s="169"/>
    </row>
    <row r="16" spans="2:10" x14ac:dyDescent="0.25">
      <c r="B16" s="170" t="s">
        <v>39</v>
      </c>
      <c r="C16" s="171"/>
      <c r="D16" s="172"/>
      <c r="E16" s="170" t="str">
        <f>Input!B10</f>
        <v>IMC (1 Year)</v>
      </c>
      <c r="F16" s="171"/>
      <c r="G16" s="171"/>
      <c r="H16" s="171"/>
      <c r="I16" s="172"/>
    </row>
    <row r="17" spans="2:9" ht="15" customHeight="1" x14ac:dyDescent="0.25">
      <c r="B17" s="159" t="s">
        <v>40</v>
      </c>
      <c r="C17" s="159"/>
      <c r="D17" s="159"/>
      <c r="E17" s="173">
        <f>Input!B11</f>
        <v>0</v>
      </c>
      <c r="F17" s="174"/>
      <c r="G17" s="174"/>
      <c r="H17" s="174"/>
      <c r="I17" s="175"/>
    </row>
    <row r="18" spans="2:9" ht="15.75" x14ac:dyDescent="0.25">
      <c r="B18" s="159" t="s">
        <v>41</v>
      </c>
      <c r="C18" s="159"/>
      <c r="D18" s="159"/>
      <c r="E18" s="173">
        <f>Input!B12</f>
        <v>366</v>
      </c>
      <c r="F18" s="174"/>
      <c r="G18" s="174"/>
      <c r="H18" s="174"/>
      <c r="I18" s="175"/>
    </row>
    <row r="19" spans="2:9" ht="15" customHeight="1" x14ac:dyDescent="0.25">
      <c r="B19" s="159" t="s">
        <v>42</v>
      </c>
      <c r="C19" s="159"/>
      <c r="D19" s="159"/>
      <c r="E19" s="173">
        <f>Input!B13</f>
        <v>0</v>
      </c>
      <c r="F19" s="174"/>
      <c r="G19" s="174"/>
      <c r="H19" s="174"/>
      <c r="I19" s="175"/>
    </row>
    <row r="20" spans="2:9" ht="15" customHeight="1" x14ac:dyDescent="0.25">
      <c r="B20" s="159" t="s">
        <v>43</v>
      </c>
      <c r="C20" s="159"/>
      <c r="D20" s="159"/>
      <c r="E20" s="164" t="str">
        <f>Input!B15</f>
        <v>Funds Required</v>
      </c>
      <c r="F20" s="165"/>
      <c r="G20" s="165"/>
      <c r="H20" s="165"/>
      <c r="I20" s="166"/>
    </row>
    <row r="21" spans="2:9" ht="12" customHeight="1" x14ac:dyDescent="0.25">
      <c r="B21" s="24"/>
      <c r="C21" s="24"/>
      <c r="D21" s="24"/>
      <c r="E21" s="24"/>
      <c r="F21" s="24"/>
      <c r="G21" s="24"/>
      <c r="H21" s="24"/>
      <c r="I21" s="24"/>
    </row>
    <row r="22" spans="2:9" ht="47.25" customHeight="1" x14ac:dyDescent="0.25">
      <c r="B22" s="177" t="s">
        <v>44</v>
      </c>
      <c r="C22" s="177"/>
      <c r="D22" s="177"/>
      <c r="E22" s="177"/>
      <c r="F22" s="177"/>
      <c r="G22" s="177"/>
      <c r="H22" s="177"/>
      <c r="I22" s="177"/>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78" t="s">
        <v>107</v>
      </c>
      <c r="C29" s="178"/>
      <c r="D29" s="178"/>
      <c r="E29" s="178"/>
      <c r="F29" s="178"/>
      <c r="G29" s="178"/>
      <c r="H29" s="178"/>
      <c r="I29" s="178"/>
    </row>
    <row r="30" spans="2:9" ht="15.75" customHeight="1" x14ac:dyDescent="0.25">
      <c r="B30" s="41"/>
      <c r="C30" s="41"/>
      <c r="D30" s="41"/>
      <c r="E30" s="179" t="str">
        <f>TEXT('Calculation sheet'!J4,"#,###,###.00")</f>
        <v>.00</v>
      </c>
      <c r="F30" s="179"/>
      <c r="G30" s="179"/>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0" t="s">
        <v>49</v>
      </c>
      <c r="C36" s="180"/>
      <c r="D36" s="180"/>
      <c r="E36" s="180"/>
      <c r="F36" s="180"/>
      <c r="G36" s="180"/>
      <c r="H36" s="180"/>
      <c r="I36" s="180"/>
    </row>
    <row r="37" spans="2:10" ht="15.75" x14ac:dyDescent="0.25">
      <c r="B37" s="181" t="s">
        <v>31</v>
      </c>
      <c r="C37" s="181"/>
      <c r="D37" s="181"/>
      <c r="E37" s="181"/>
      <c r="F37" s="181"/>
      <c r="G37" s="181"/>
      <c r="H37" s="181"/>
      <c r="I37" s="181"/>
    </row>
    <row r="38" spans="2:10" ht="38.25" customHeight="1" x14ac:dyDescent="0.25">
      <c r="B38" s="182" t="str">
        <f>"I accept the above Price. Please credit my account No."&amp;E13&amp;" with amount of Rs."&amp;E30&amp;" on date: "&amp;TEXT(I1,"dd mmm yyyy")</f>
        <v>I accept the above Price. Please credit my account No.0 with amount of Rs..00 on date: 00 Jan 1900</v>
      </c>
      <c r="C38" s="182"/>
      <c r="D38" s="182"/>
      <c r="E38" s="182"/>
      <c r="F38" s="182"/>
      <c r="G38" s="182"/>
      <c r="H38" s="182"/>
      <c r="I38" s="182"/>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3" t="s">
        <v>52</v>
      </c>
      <c r="I41" s="183"/>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4" t="s">
        <v>53</v>
      </c>
      <c r="C45" s="184"/>
      <c r="D45" s="184"/>
      <c r="E45" s="184"/>
      <c r="F45" s="184"/>
      <c r="G45" s="184"/>
      <c r="H45" s="184"/>
      <c r="I45" s="184"/>
    </row>
    <row r="46" spans="2:10" ht="15.75" x14ac:dyDescent="0.25">
      <c r="B46" s="185" t="s">
        <v>54</v>
      </c>
      <c r="C46" s="185"/>
      <c r="D46" s="185"/>
      <c r="E46" s="185"/>
      <c r="F46" s="185"/>
      <c r="G46" s="185"/>
      <c r="H46" s="185"/>
      <c r="I46" s="185"/>
    </row>
    <row r="47" spans="2:10" ht="15.75" x14ac:dyDescent="0.25">
      <c r="C47" s="45"/>
      <c r="D47" s="43"/>
      <c r="E47" s="24"/>
      <c r="F47" s="24"/>
      <c r="G47" s="24"/>
      <c r="H47" s="24"/>
      <c r="I47" s="24"/>
    </row>
    <row r="50" spans="2:9" ht="15.75" x14ac:dyDescent="0.25">
      <c r="B50" s="186">
        <f>I1</f>
        <v>0</v>
      </c>
      <c r="C50" s="186"/>
      <c r="D50" s="186"/>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87" t="s">
        <v>58</v>
      </c>
      <c r="C56" s="187"/>
      <c r="D56" s="187"/>
      <c r="E56" s="187"/>
      <c r="F56" s="187"/>
      <c r="G56" s="187"/>
      <c r="H56" s="187"/>
      <c r="I56" s="187"/>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6" t="s">
        <v>60</v>
      </c>
      <c r="C60" s="176"/>
      <c r="D60" s="176"/>
      <c r="E60" s="176"/>
      <c r="F60" s="176"/>
      <c r="G60" s="176"/>
      <c r="H60" s="176"/>
      <c r="I60" s="176"/>
    </row>
    <row r="61" spans="2:9" ht="16.5" thickBot="1" x14ac:dyDescent="0.3">
      <c r="B61" s="24"/>
      <c r="C61" s="24"/>
      <c r="D61" s="24"/>
      <c r="E61" s="24"/>
      <c r="F61" s="24"/>
      <c r="G61" s="24"/>
      <c r="H61" s="24"/>
      <c r="I61" s="24"/>
    </row>
    <row r="62" spans="2:9" ht="15.75" x14ac:dyDescent="0.25">
      <c r="B62" s="188" t="str">
        <f>E12</f>
        <v xml:space="preserve">Mr. / Mst.      </v>
      </c>
      <c r="C62" s="189"/>
      <c r="D62" s="189"/>
      <c r="E62" s="189"/>
      <c r="F62" s="189"/>
      <c r="G62" s="190" t="s">
        <v>61</v>
      </c>
      <c r="H62" s="190"/>
      <c r="I62" s="191"/>
    </row>
    <row r="63" spans="2:9" ht="15.75" x14ac:dyDescent="0.25">
      <c r="B63" s="192">
        <f t="shared" ref="B63:B70" si="0">E13</f>
        <v>0</v>
      </c>
      <c r="C63" s="159"/>
      <c r="D63" s="159"/>
      <c r="E63" s="159"/>
      <c r="F63" s="159"/>
      <c r="G63" s="193" t="s">
        <v>62</v>
      </c>
      <c r="H63" s="193"/>
      <c r="I63" s="194"/>
    </row>
    <row r="64" spans="2:9" ht="15.75" x14ac:dyDescent="0.25">
      <c r="B64" s="192">
        <f t="shared" si="0"/>
        <v>0</v>
      </c>
      <c r="C64" s="159"/>
      <c r="D64" s="159"/>
      <c r="E64" s="159"/>
      <c r="F64" s="159"/>
      <c r="G64" s="195" t="s">
        <v>63</v>
      </c>
      <c r="H64" s="196"/>
      <c r="I64" s="197"/>
    </row>
    <row r="65" spans="2:9" ht="15.75" x14ac:dyDescent="0.25">
      <c r="B65" s="192" t="str">
        <f t="shared" si="0"/>
        <v>0,000</v>
      </c>
      <c r="C65" s="159"/>
      <c r="D65" s="159"/>
      <c r="E65" s="159"/>
      <c r="F65" s="159"/>
      <c r="G65" s="195" t="s">
        <v>64</v>
      </c>
      <c r="H65" s="196"/>
      <c r="I65" s="197"/>
    </row>
    <row r="66" spans="2:9" ht="15.75" x14ac:dyDescent="0.25">
      <c r="B66" s="192" t="str">
        <f t="shared" si="0"/>
        <v>IMC (1 Year)</v>
      </c>
      <c r="C66" s="159"/>
      <c r="D66" s="159"/>
      <c r="E66" s="159"/>
      <c r="F66" s="159"/>
      <c r="G66" s="195" t="s">
        <v>65</v>
      </c>
      <c r="H66" s="196"/>
      <c r="I66" s="197"/>
    </row>
    <row r="67" spans="2:9" ht="15.75" x14ac:dyDescent="0.25">
      <c r="B67" s="198" t="str">
        <f>TEXT(E17,"dd mmm yyyy")</f>
        <v>00 Jan 1900</v>
      </c>
      <c r="C67" s="199"/>
      <c r="D67" s="199"/>
      <c r="E67" s="199"/>
      <c r="F67" s="199"/>
      <c r="G67" s="195" t="s">
        <v>66</v>
      </c>
      <c r="H67" s="196"/>
      <c r="I67" s="197"/>
    </row>
    <row r="68" spans="2:9" ht="15.75" x14ac:dyDescent="0.25">
      <c r="B68" s="198" t="str">
        <f t="shared" ref="B68:B69" si="1">TEXT(E18,"dd mmm yyyy")</f>
        <v>31 Dec 1900</v>
      </c>
      <c r="C68" s="199"/>
      <c r="D68" s="199"/>
      <c r="E68" s="199"/>
      <c r="F68" s="199"/>
      <c r="G68" s="193" t="s">
        <v>67</v>
      </c>
      <c r="H68" s="193"/>
      <c r="I68" s="194"/>
    </row>
    <row r="69" spans="2:9" ht="15.75" x14ac:dyDescent="0.25">
      <c r="B69" s="198" t="str">
        <f t="shared" si="1"/>
        <v>00 Jan 1900</v>
      </c>
      <c r="C69" s="199"/>
      <c r="D69" s="199"/>
      <c r="E69" s="199"/>
      <c r="F69" s="199"/>
      <c r="G69" s="193" t="s">
        <v>68</v>
      </c>
      <c r="H69" s="193"/>
      <c r="I69" s="194"/>
    </row>
    <row r="70" spans="2:9" ht="16.5" thickBot="1" x14ac:dyDescent="0.3">
      <c r="B70" s="200" t="str">
        <f t="shared" si="0"/>
        <v>Funds Required</v>
      </c>
      <c r="C70" s="201"/>
      <c r="D70" s="201"/>
      <c r="E70" s="201"/>
      <c r="F70" s="201"/>
      <c r="G70" s="202" t="s">
        <v>69</v>
      </c>
      <c r="H70" s="202"/>
      <c r="I70" s="203"/>
    </row>
    <row r="71" spans="2:9" ht="15.75" x14ac:dyDescent="0.25">
      <c r="B71" s="24"/>
      <c r="C71" s="24"/>
      <c r="D71" s="24"/>
      <c r="E71" s="24"/>
      <c r="F71" s="24"/>
      <c r="G71" s="24"/>
      <c r="H71" s="24"/>
      <c r="I71" s="24"/>
    </row>
    <row r="72" spans="2:9" x14ac:dyDescent="0.25">
      <c r="B72" s="204" t="s">
        <v>70</v>
      </c>
      <c r="C72" s="204"/>
      <c r="D72" s="204"/>
      <c r="E72" s="204"/>
      <c r="F72" s="204"/>
      <c r="G72" s="204"/>
      <c r="H72" s="204"/>
      <c r="I72" s="204"/>
    </row>
    <row r="73" spans="2:9" x14ac:dyDescent="0.25">
      <c r="B73" s="204"/>
      <c r="C73" s="204"/>
      <c r="D73" s="204"/>
      <c r="E73" s="204"/>
      <c r="F73" s="204"/>
      <c r="G73" s="204"/>
      <c r="H73" s="204"/>
      <c r="I73" s="204"/>
    </row>
    <row r="74" spans="2:9" x14ac:dyDescent="0.25">
      <c r="B74" s="204"/>
      <c r="C74" s="204"/>
      <c r="D74" s="204"/>
      <c r="E74" s="204"/>
      <c r="F74" s="204"/>
      <c r="G74" s="204"/>
      <c r="H74" s="204"/>
      <c r="I74" s="204"/>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05" t="s">
        <v>73</v>
      </c>
      <c r="C79" s="205"/>
      <c r="D79" s="205"/>
      <c r="E79" s="205"/>
      <c r="F79" s="205"/>
      <c r="G79" s="205"/>
      <c r="H79" s="205"/>
      <c r="I79" s="205"/>
    </row>
    <row r="80" spans="2:9" ht="15.75" x14ac:dyDescent="0.25">
      <c r="B80" s="51"/>
      <c r="C80" s="51"/>
      <c r="D80" s="51"/>
      <c r="E80" s="51"/>
      <c r="F80" s="51"/>
      <c r="G80" s="51"/>
      <c r="H80" s="51"/>
      <c r="I80" s="51"/>
    </row>
    <row r="81" spans="2:19" ht="15.75" x14ac:dyDescent="0.25">
      <c r="B81" s="41"/>
      <c r="C81" s="41"/>
      <c r="D81" s="41"/>
      <c r="E81" s="179" t="str">
        <f>E30</f>
        <v>.00</v>
      </c>
      <c r="F81" s="179"/>
      <c r="G81" s="179"/>
      <c r="H81" s="41"/>
      <c r="I81" s="41"/>
      <c r="S81" s="26" t="s">
        <v>74</v>
      </c>
    </row>
    <row r="82" spans="2:19" ht="15.75" x14ac:dyDescent="0.25">
      <c r="B82" s="41"/>
      <c r="C82" s="41"/>
      <c r="D82" s="41"/>
      <c r="E82" s="41"/>
      <c r="F82" s="41"/>
      <c r="G82" s="41"/>
      <c r="H82" s="41"/>
      <c r="I82" s="41"/>
      <c r="S82" s="26" t="s">
        <v>75</v>
      </c>
    </row>
    <row r="83" spans="2:19" ht="15.75" x14ac:dyDescent="0.25">
      <c r="B83" s="184" t="s">
        <v>48</v>
      </c>
      <c r="C83" s="184"/>
      <c r="D83" s="184"/>
      <c r="E83" s="30"/>
      <c r="F83" s="30"/>
      <c r="G83" s="30"/>
      <c r="H83" s="206" t="s">
        <v>49</v>
      </c>
      <c r="I83" s="206"/>
      <c r="S83" s="26" t="str">
        <f>"اکاؤنٹ نمبر"&amp;B63</f>
        <v>اکاؤنٹ نمبر0</v>
      </c>
    </row>
    <row r="84" spans="2:19" ht="15.75" x14ac:dyDescent="0.25">
      <c r="B84" s="181" t="s">
        <v>76</v>
      </c>
      <c r="C84" s="181"/>
      <c r="D84" s="181"/>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0" t="s">
        <v>49</v>
      </c>
      <c r="C87" s="180"/>
      <c r="D87" s="180"/>
      <c r="E87" s="180"/>
      <c r="F87" s="180"/>
      <c r="G87" s="180"/>
      <c r="H87" s="180"/>
      <c r="I87" s="180"/>
    </row>
    <row r="88" spans="2:19" ht="15.75" x14ac:dyDescent="0.25">
      <c r="B88" s="181" t="s">
        <v>55</v>
      </c>
      <c r="C88" s="181"/>
      <c r="D88" s="181"/>
      <c r="E88" s="181"/>
      <c r="F88" s="181"/>
      <c r="G88" s="181"/>
      <c r="H88" s="181"/>
      <c r="I88" s="181"/>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07" t="str">
        <f>R89</f>
        <v>مجھے مندرجہ بالا قیمت قبول ہے.براہ مہربانی میرےاکاؤنٹ نمبر0 میں .00 کریڈٹ کر دیں۔</v>
      </c>
      <c r="C90" s="207"/>
      <c r="D90" s="207"/>
      <c r="E90" s="207"/>
      <c r="F90" s="207"/>
      <c r="G90" s="207"/>
      <c r="H90" s="207"/>
      <c r="I90" s="20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6" t="s">
        <v>52</v>
      </c>
      <c r="H94" s="176"/>
      <c r="I94" s="176"/>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4" t="s">
        <v>53</v>
      </c>
      <c r="C97" s="184"/>
      <c r="D97" s="184"/>
      <c r="E97" s="184"/>
      <c r="F97" s="184"/>
      <c r="G97" s="184"/>
      <c r="H97" s="184"/>
      <c r="I97" s="184"/>
    </row>
    <row r="98" spans="2:9" ht="15.75" x14ac:dyDescent="0.25">
      <c r="B98" s="185" t="s">
        <v>80</v>
      </c>
      <c r="C98" s="185"/>
      <c r="D98" s="185"/>
      <c r="E98" s="185"/>
      <c r="F98" s="185"/>
      <c r="G98" s="185"/>
      <c r="H98" s="185"/>
      <c r="I98" s="185"/>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33" workbookViewId="0">
      <selection activeCell="B45" sqref="B45"/>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208">
        <v>0.13320000000000001</v>
      </c>
      <c r="C40" s="208">
        <v>0.13389999999999999</v>
      </c>
      <c r="D40" s="208">
        <v>0.1346</v>
      </c>
      <c r="E40" s="208">
        <v>0.1353</v>
      </c>
      <c r="F40" s="208">
        <v>0.13600000000000001</v>
      </c>
      <c r="G40" s="209">
        <v>0.1366</v>
      </c>
    </row>
    <row r="41" spans="1:7" x14ac:dyDescent="0.25">
      <c r="A41" s="89">
        <v>44866</v>
      </c>
      <c r="B41" s="210">
        <v>0.14030000000000001</v>
      </c>
      <c r="C41" s="210">
        <v>0.14099999999999999</v>
      </c>
      <c r="D41" s="210">
        <v>0.14169999999999999</v>
      </c>
      <c r="E41" s="210">
        <v>0.14230000000000001</v>
      </c>
      <c r="F41" s="210">
        <v>0.14299999999999999</v>
      </c>
      <c r="G41" s="211">
        <v>0.14360000000000001</v>
      </c>
    </row>
    <row r="42" spans="1:7" x14ac:dyDescent="0.25">
      <c r="A42" s="88">
        <v>44896</v>
      </c>
      <c r="B42" s="208">
        <v>0.14030000000000001</v>
      </c>
      <c r="C42" s="208">
        <v>0.14099999999999999</v>
      </c>
      <c r="D42" s="208">
        <v>0.14169999999999999</v>
      </c>
      <c r="E42" s="208">
        <v>0.14230000000000001</v>
      </c>
      <c r="F42" s="208">
        <v>0.14299999999999999</v>
      </c>
      <c r="G42" s="209">
        <v>0.14360000000000001</v>
      </c>
    </row>
    <row r="43" spans="1:7" x14ac:dyDescent="0.25">
      <c r="A43" s="89">
        <v>44927</v>
      </c>
      <c r="B43" s="210">
        <v>0.14030000000000001</v>
      </c>
      <c r="C43" s="210">
        <v>0.14099999999999999</v>
      </c>
      <c r="D43" s="210">
        <v>0.14169999999999999</v>
      </c>
      <c r="E43" s="210">
        <v>0.14230000000000001</v>
      </c>
      <c r="F43" s="210">
        <v>0.14299999999999999</v>
      </c>
      <c r="G43" s="211">
        <v>0.14360000000000001</v>
      </c>
    </row>
    <row r="44" spans="1:7" x14ac:dyDescent="0.25">
      <c r="A44" s="88">
        <v>44958</v>
      </c>
      <c r="B44" s="208">
        <v>0.14280000000000001</v>
      </c>
      <c r="C44" s="208">
        <v>0.14349999999999999</v>
      </c>
      <c r="D44" s="208">
        <v>0.14419999999999999</v>
      </c>
      <c r="E44" s="208">
        <v>0.1449</v>
      </c>
      <c r="F44" s="208">
        <v>0.14549999999999999</v>
      </c>
      <c r="G44" s="209">
        <v>0.1462</v>
      </c>
    </row>
    <row r="45" spans="1:7" x14ac:dyDescent="0.25">
      <c r="A45" s="89">
        <v>44986</v>
      </c>
      <c r="B45" s="210">
        <v>0.14929999999999999</v>
      </c>
      <c r="C45" s="210">
        <v>0.15</v>
      </c>
      <c r="D45" s="210">
        <v>0.1507</v>
      </c>
      <c r="E45" s="210">
        <v>0.15140000000000001</v>
      </c>
      <c r="F45" s="210">
        <v>0.15210000000000001</v>
      </c>
      <c r="G45" s="211">
        <v>0.15279999999999999</v>
      </c>
    </row>
    <row r="46" spans="1:7" x14ac:dyDescent="0.25">
      <c r="A46" s="88">
        <v>45017</v>
      </c>
      <c r="B46" s="208">
        <v>0.15770000000000001</v>
      </c>
      <c r="C46" s="208">
        <v>0.16009999999999999</v>
      </c>
      <c r="D46" s="208">
        <v>0.16259999999999999</v>
      </c>
      <c r="E46" s="208">
        <v>0.1651</v>
      </c>
      <c r="F46" s="208">
        <v>0.1676</v>
      </c>
      <c r="G46" s="209">
        <v>0.17</v>
      </c>
    </row>
    <row r="47" spans="1:7" x14ac:dyDescent="0.25">
      <c r="A47" s="89">
        <v>45047</v>
      </c>
      <c r="B47" s="131"/>
      <c r="C47" s="131"/>
      <c r="D47" s="131"/>
      <c r="E47" s="131"/>
      <c r="F47" s="131"/>
      <c r="G47" s="132"/>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mql+bTS4ixdULsSGS7eoBPZeZGp2xby/2XV5q8c4kDySYWAuV7sTB/arB+UJXz/hVu+20zbyleSwnl2NaIkhpw==" saltValue="6avaZti7Jw4Qi9mqzIHyQQ=="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2023-05-10T11:05:22Z</dcterms:modified>
</cp:coreProperties>
</file>