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hamza c data\Desktop\Calculators\"/>
    </mc:Choice>
  </mc:AlternateContent>
  <workbookProtection workbookAlgorithmName="SHA-512" workbookHashValue="g4zeVAAkFS+MhQlWKqq/0ZOeqCuKL448qFCD6sDgoXXd07ciaj5ilAKaoSTuYpFkftTwe1VYOxCjdAaqfckLbg==" workbookSaltValue="nOstC6zQCA/A5Os0edneVw==" workbookSpinCount="100000" lockStructure="1"/>
  <bookViews>
    <workbookView xWindow="20370" yWindow="-120" windowWidth="20730" windowHeight="11040" activeTab="3"/>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L21" i="4"/>
  <c r="C23" i="4" l="1"/>
  <c r="I23" i="4" s="1"/>
  <c r="J23" i="4" s="1"/>
  <c r="K23" i="4" s="1"/>
  <c r="D23" i="4"/>
  <c r="B24" i="4"/>
  <c r="D24" i="4" s="1"/>
  <c r="E22" i="4"/>
  <c r="F22" i="4" s="1"/>
  <c r="G22" i="4" s="1"/>
  <c r="L22" i="4" s="1"/>
  <c r="E23" i="4" l="1"/>
  <c r="F23" i="4" s="1"/>
  <c r="G23" i="4" s="1"/>
  <c r="L23" i="4" s="1"/>
  <c r="B25" i="4"/>
  <c r="H25" i="4" s="1"/>
  <c r="H24" i="4"/>
  <c r="C24" i="4"/>
  <c r="I24" i="4" l="1"/>
  <c r="J24" i="4" s="1"/>
  <c r="K24" i="4" s="1"/>
  <c r="C25" i="4"/>
  <c r="I25" i="4" s="1"/>
  <c r="J25" i="4" s="1"/>
  <c r="K25" i="4" s="1"/>
  <c r="E24" i="4"/>
  <c r="F24" i="4" s="1"/>
  <c r="G24" i="4" s="1"/>
  <c r="B26" i="4"/>
  <c r="B27" i="4" s="1"/>
  <c r="D25" i="4"/>
  <c r="L24" i="4" l="1"/>
  <c r="D26" i="4"/>
  <c r="H26" i="4"/>
  <c r="C26" i="4"/>
  <c r="E25" i="4"/>
  <c r="F25" i="4" s="1"/>
  <c r="G25" i="4" s="1"/>
  <c r="L25" i="4" s="1"/>
  <c r="H27" i="4"/>
  <c r="D27" i="4"/>
  <c r="B28" i="4"/>
  <c r="C27" i="4"/>
  <c r="I26" i="4" l="1"/>
  <c r="J26" i="4" s="1"/>
  <c r="K26" i="4" s="1"/>
  <c r="E26" i="4"/>
  <c r="F26" i="4" s="1"/>
  <c r="G26" i="4" s="1"/>
  <c r="H28" i="4"/>
  <c r="D28" i="4"/>
  <c r="I27" i="4"/>
  <c r="J27" i="4" s="1"/>
  <c r="K27" i="4" s="1"/>
  <c r="E27" i="4"/>
  <c r="F27" i="4" s="1"/>
  <c r="G27" i="4" s="1"/>
  <c r="B29" i="4"/>
  <c r="C28" i="4"/>
  <c r="L26" i="4" l="1"/>
  <c r="H29" i="4"/>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J4" i="4"/>
  <c r="L66" i="4"/>
  <c r="M4" i="4" l="1"/>
  <c r="J3" i="1"/>
  <c r="E30" i="3"/>
  <c r="B38" i="3" s="1"/>
  <c r="S85" i="3" l="1"/>
  <c r="R89" i="3" s="1"/>
  <c r="B90" i="3" s="1"/>
  <c r="E81" i="3"/>
</calcChain>
</file>

<file path=xl/sharedStrings.xml><?xml version="1.0" encoding="utf-8"?>
<sst xmlns="http://schemas.openxmlformats.org/spreadsheetml/2006/main" count="134" uniqueCount="108">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</sst>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14">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164" fontId="0" fillId="0" borderId="32" xfId="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7"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164" fontId="0" fillId="0" borderId="29" xfId="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7"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10" fontId="0" fillId="0" borderId="29" xfId="0" applyNumberFormat="1" applyBorder="1" applyAlignment="1" applyProtection="1">
      <alignment horizontal="center"/>
    </xf>
    <xf numFmtId="10" fontId="0" fillId="0" borderId="30" xfId="0" applyNumberFormat="1" applyBorder="1" applyAlignment="1" applyProtection="1">
      <alignment horizontal="center"/>
    </xf>
    <xf numFmtId="10" fontId="0" fillId="4" borderId="29" xfId="0" applyNumberFormat="1" applyFill="1" applyBorder="1" applyAlignment="1" applyProtection="1">
      <alignment horizontal="center"/>
    </xf>
    <xf numFmtId="10" fontId="0" fillId="4" borderId="30" xfId="0" applyNumberFormat="1" applyFill="1" applyBorder="1" applyAlignment="1" applyProtection="1">
      <alignment horizont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4" fillId="0" borderId="14" xfId="0" applyFont="1" applyBorder="1" applyAlignment="1" applyProtection="1">
      <alignment horizontal="center" wrapText="1"/>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11" fillId="0" borderId="14"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0" fillId="0" borderId="0" xfId="0" applyFont="1" applyAlignment="1" applyProtection="1">
      <alignment horizontal="right"/>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7" fillId="0" borderId="0" xfId="0" applyFont="1" applyAlignment="1" applyProtection="1">
      <alignment horizontal="right"/>
      <protection hidden="1"/>
    </xf>
    <xf numFmtId="0" fontId="20" fillId="0" borderId="0" xfId="0" applyFont="1" applyAlignment="1" applyProtection="1">
      <alignment horizontal="right"/>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workbookViewId="0">
      <selection activeCell="A7" sqref="A7"/>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6" t="s">
        <v>32</v>
      </c>
      <c r="B1" s="146"/>
    </row>
    <row r="2" spans="1:21" ht="21" x14ac:dyDescent="0.35">
      <c r="A2" s="147" t="s">
        <v>33</v>
      </c>
      <c r="B2" s="147"/>
      <c r="I2" s="15" t="s">
        <v>15</v>
      </c>
      <c r="J2" s="148" t="s">
        <v>107</v>
      </c>
      <c r="K2" s="148"/>
    </row>
    <row r="3" spans="1:21" ht="21" x14ac:dyDescent="0.35">
      <c r="A3" s="98" t="s">
        <v>104</v>
      </c>
      <c r="B3" s="99"/>
      <c r="D3" t="s">
        <v>6</v>
      </c>
      <c r="E3" s="1" t="str">
        <f>IF(B11="","",B11)</f>
        <v/>
      </c>
      <c r="F3" s="1" t="str">
        <f>TEXT(E3,"mmm-yy")</f>
        <v/>
      </c>
      <c r="G3" s="1" t="e">
        <f>EOMONTH(E3,0)</f>
        <v>#VALUE!</v>
      </c>
      <c r="H3" t="e">
        <f>IF(F3=F4,G5,G3-B11+1)</f>
        <v>#VALUE!</v>
      </c>
      <c r="I3" s="15" t="s">
        <v>16</v>
      </c>
      <c r="J3" s="149"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.00/- From Customer Account and Credit PL 52671 (Income on Pre Mature Encashment) </v>
      </c>
      <c r="K3" s="149"/>
    </row>
    <row r="4" spans="1:21" ht="24" customHeight="1" x14ac:dyDescent="0.35">
      <c r="A4" s="98" t="s">
        <v>105</v>
      </c>
      <c r="B4" s="133"/>
      <c r="D4" t="s">
        <v>29</v>
      </c>
      <c r="E4" s="1" t="str">
        <f>IF(B13="","",B13)</f>
        <v/>
      </c>
      <c r="F4" s="1" t="str">
        <f>TEXT(E4,"mmm-yy")</f>
        <v/>
      </c>
      <c r="G4" s="1" t="e">
        <f>EOMONTH(B13,-1)+1</f>
        <v>#NUM!</v>
      </c>
      <c r="H4" t="e">
        <f>E4-G4</f>
        <v>#VALUE!</v>
      </c>
      <c r="I4" s="15" t="s">
        <v>17</v>
      </c>
      <c r="J4" s="150"/>
      <c r="K4" s="150"/>
    </row>
    <row r="5" spans="1:21" ht="21" x14ac:dyDescent="0.35">
      <c r="A5" s="147" t="s">
        <v>100</v>
      </c>
      <c r="B5" s="147"/>
      <c r="C5" s="95" t="s">
        <v>101</v>
      </c>
      <c r="E5" s="21" t="s">
        <v>30</v>
      </c>
      <c r="F5" s="21"/>
      <c r="G5" s="92" t="e">
        <f>_xlfn.DAYS(E4,E3)</f>
        <v>#VALUE!</v>
      </c>
      <c r="I5" s="15" t="s">
        <v>18</v>
      </c>
    </row>
    <row r="6" spans="1:21" ht="21" x14ac:dyDescent="0.35">
      <c r="A6" s="69" t="s">
        <v>7</v>
      </c>
      <c r="B6" s="70"/>
      <c r="E6" s="1"/>
      <c r="F6" s="1"/>
      <c r="I6" s="15" t="s">
        <v>19</v>
      </c>
    </row>
    <row r="7" spans="1:21" ht="21.75" thickBot="1" x14ac:dyDescent="0.4">
      <c r="A7" s="4" t="s">
        <v>8</v>
      </c>
      <c r="B7" s="5"/>
    </row>
    <row r="8" spans="1:21" ht="21" x14ac:dyDescent="0.35">
      <c r="A8" s="3" t="s">
        <v>9</v>
      </c>
      <c r="B8" s="6"/>
      <c r="I8" s="15" t="s">
        <v>89</v>
      </c>
    </row>
    <row r="9" spans="1:21" ht="21" x14ac:dyDescent="0.35">
      <c r="A9" s="7" t="s">
        <v>82</v>
      </c>
      <c r="B9" s="8"/>
      <c r="I9" s="15" t="s">
        <v>88</v>
      </c>
    </row>
    <row r="10" spans="1:21" ht="21.75" thickBot="1" x14ac:dyDescent="0.4">
      <c r="A10" s="4" t="s">
        <v>81</v>
      </c>
      <c r="B10" s="9" t="s">
        <v>16</v>
      </c>
    </row>
    <row r="11" spans="1:21" ht="21.75" thickBot="1" x14ac:dyDescent="0.4">
      <c r="A11" s="3" t="s">
        <v>10</v>
      </c>
      <c r="B11" s="73"/>
      <c r="C11" s="95" t="s">
        <v>102</v>
      </c>
      <c r="I11" s="2" t="s">
        <v>90</v>
      </c>
    </row>
    <row r="12" spans="1:21" ht="21.75" thickBot="1" x14ac:dyDescent="0.4">
      <c r="A12" s="10" t="s">
        <v>103</v>
      </c>
      <c r="B12" s="75">
        <f>IF(B10=I2,EDATE(B11,12),IF(B10=I3,EDATE(B11,24),IF(B10=I4,EDATE(B11,36),IF(B10=I5,EDATE(B11,48),IF(B10=I6,EDATE(B11,60),"")))))</f>
        <v>731</v>
      </c>
      <c r="C12" s="97" t="str">
        <f>IF(B12&lt;B13,"INPUT ROLLOVER DATE","")</f>
        <v/>
      </c>
      <c r="I12" s="2" t="s">
        <v>91</v>
      </c>
    </row>
    <row r="13" spans="1:21" ht="21.75" thickBot="1" x14ac:dyDescent="0.4">
      <c r="A13" s="11" t="s">
        <v>11</v>
      </c>
      <c r="B13" s="73"/>
      <c r="C13" s="96"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3"/>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GCNHqnZnoDoSna8eaZY/d+i6Rn97W7fAhyvBGLatIgr9BHaXtMKPlljvqokD+pBCbVCN6pkmtd6f+/GpdXk/w==" saltValue="BVxq+DYb1FLRjwm+pKmXSA==" spinCount="100000" sheet="1" objects="1" scenarios="1"/>
  <mergeCells count="5">
    <mergeCell ref="A1:B1"/>
    <mergeCell ref="A2:B2"/>
    <mergeCell ref="A5:B5"/>
    <mergeCell ref="J2:K2"/>
    <mergeCell ref="J3:K4"/>
  </mergeCells>
  <conditionalFormatting sqref="B3:B4">
    <cfRule type="expression" dxfId="3" priority="4">
      <formula>$B$4=""</formula>
    </cfRule>
  </conditionalFormatting>
  <conditionalFormatting sqref="C13">
    <cfRule type="containsText" dxfId="2" priority="2" operator="containsText" text="Issuance/Re-issuance Date Cannot be greater than Premature Encashment Date">
      <formula>NOT(ISERROR(SEARCH("Issuance/Re-issuance Date Cannot be greater than Premature Encashment Date",C13)))</formula>
    </cfRule>
    <cfRule type="containsText" dxfId="1" priority="3" operator="containsText" text="Input Correct Date">
      <formula>NOT(ISERROR(SEARCH("Input Correct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formula1>$G$2:$G$5</formula1>
    </dataValidation>
    <dataValidation type="list" allowBlank="1" showInputMessage="1" showErrorMessage="1" sqref="B10 D9">
      <formula1>$I$2:$I$6</formula1>
    </dataValidation>
    <dataValidation type="list" allowBlank="1" showInputMessage="1" showErrorMessage="1" sqref="B15">
      <formula1>$I$11:$I$14</formula1>
    </dataValidation>
    <dataValidation type="list" allowBlank="1" showInputMessage="1" showErrorMessage="1" sqref="B16">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workbookViewId="0">
      <selection activeCell="M4" sqref="M4:N4"/>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58" t="s">
        <v>83</v>
      </c>
      <c r="B1" s="159"/>
      <c r="C1" s="160"/>
      <c r="D1" s="56"/>
      <c r="E1" s="55"/>
      <c r="F1" s="158" t="s">
        <v>84</v>
      </c>
      <c r="G1" s="160"/>
      <c r="H1" s="55"/>
      <c r="I1" s="55"/>
      <c r="J1" s="158" t="s">
        <v>9</v>
      </c>
      <c r="K1" s="159"/>
      <c r="L1" s="160"/>
      <c r="M1" s="55"/>
      <c r="N1" s="55"/>
    </row>
    <row r="2" spans="1:14" ht="15.75" x14ac:dyDescent="0.25">
      <c r="A2" s="163">
        <f>Input!B3</f>
        <v>0</v>
      </c>
      <c r="B2" s="163"/>
      <c r="C2" s="164"/>
      <c r="D2" s="57"/>
      <c r="E2" s="55"/>
      <c r="F2" s="162">
        <f>Input!B6</f>
        <v>0</v>
      </c>
      <c r="G2" s="164"/>
      <c r="H2" s="55"/>
      <c r="I2" s="55"/>
      <c r="J2" s="162">
        <f>Input!B8</f>
        <v>0</v>
      </c>
      <c r="K2" s="163"/>
      <c r="L2" s="164"/>
      <c r="M2" s="55"/>
      <c r="N2" s="55"/>
    </row>
    <row r="3" spans="1:14" s="19" customFormat="1" ht="30" x14ac:dyDescent="0.25">
      <c r="A3" s="154" t="s">
        <v>23</v>
      </c>
      <c r="B3" s="155"/>
      <c r="C3" s="67" t="s">
        <v>85</v>
      </c>
      <c r="D3" s="76"/>
      <c r="E3" s="77"/>
      <c r="F3" s="58" t="s">
        <v>24</v>
      </c>
      <c r="G3" s="58" t="s">
        <v>25</v>
      </c>
      <c r="H3" s="77"/>
      <c r="I3" s="77"/>
      <c r="J3" s="68" t="s">
        <v>26</v>
      </c>
      <c r="K3" s="58" t="s">
        <v>27</v>
      </c>
      <c r="L3" s="58" t="s">
        <v>28</v>
      </c>
      <c r="M3" s="148" t="s">
        <v>107</v>
      </c>
      <c r="N3" s="148"/>
    </row>
    <row r="4" spans="1:14" ht="33.75" customHeight="1" x14ac:dyDescent="0.25">
      <c r="A4" s="156" t="str">
        <f>TEXT(Input!$B$9,"#,###,###.00")</f>
        <v>.00</v>
      </c>
      <c r="B4" s="157"/>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61" t="str">
        <f>IF(K4&gt;0,"Recover Rs. "&amp;TEXT(K4,"#,###,##.00")&amp;"/- From Customer Account and Credit PL 52671 (Income on Pre Mature Encashment) ","")</f>
        <v xml:space="preserve">Recover Rs. .00/- From Customer Account and Credit PL 52671 (Income on Pre Mature Encashment) </v>
      </c>
      <c r="N4" s="161"/>
    </row>
    <row r="5" spans="1:14" ht="27.75" customHeight="1" x14ac:dyDescent="0.25">
      <c r="A5" s="151" t="s">
        <v>98</v>
      </c>
      <c r="B5" s="151"/>
      <c r="C5" s="151"/>
      <c r="D5" s="79"/>
      <c r="E5" s="79"/>
      <c r="F5" s="66" t="str">
        <f>IFERROR(IF(AND($C$4&gt;0,$C$4&lt;365),"IMC PLS Rate",IF(AND($C$4&gt;=365,$C$4&lt;730),"IMC 1 Year",IF(AND($C$4&gt;=730,$C$4&lt;1095),"IMC 2 Year",IF(AND($C$4&gt;=1095,$C$4&lt;1460),"IMC 3 Year",IF(AND($C$4&gt;=1460,$C$4&lt;1825),"IMC 4 Year",IF(AND($C$4&gt;=1825),"IMC 5 Year","")))))),"")</f>
        <v>IMC 5 Year</v>
      </c>
      <c r="G5" s="93" t="str">
        <f>Input!C12</f>
        <v/>
      </c>
      <c r="H5" s="64"/>
      <c r="I5" s="65"/>
      <c r="J5" s="152" t="s">
        <v>99</v>
      </c>
      <c r="K5" s="153"/>
      <c r="L5" s="63" t="str">
        <f>Input!B10</f>
        <v>IMC (2 Year)</v>
      </c>
      <c r="M5" s="80"/>
      <c r="N5" s="80"/>
    </row>
    <row r="6" spans="1:14" ht="30" x14ac:dyDescent="0.25">
      <c r="A6" s="108" t="s">
        <v>20</v>
      </c>
      <c r="B6" s="85" t="s">
        <v>0</v>
      </c>
      <c r="C6" s="85" t="s">
        <v>1</v>
      </c>
      <c r="D6" s="86" t="s">
        <v>94</v>
      </c>
      <c r="E6" s="86" t="s">
        <v>95</v>
      </c>
      <c r="F6" s="86" t="s">
        <v>2</v>
      </c>
      <c r="G6" s="86" t="s">
        <v>86</v>
      </c>
      <c r="H6" s="86" t="s">
        <v>96</v>
      </c>
      <c r="I6" s="86" t="s">
        <v>97</v>
      </c>
      <c r="J6" s="86" t="s">
        <v>4</v>
      </c>
      <c r="K6" s="85" t="s">
        <v>87</v>
      </c>
      <c r="L6" s="109" t="s">
        <v>5</v>
      </c>
      <c r="M6" s="55"/>
      <c r="N6" s="55"/>
    </row>
    <row r="7" spans="1:14" x14ac:dyDescent="0.25">
      <c r="A7" s="110">
        <v>1</v>
      </c>
      <c r="B7" s="113" t="str">
        <f>IF(Input!B11="","",Input!E3)</f>
        <v/>
      </c>
      <c r="C7" s="114" t="str">
        <f>IF('Calculation sheet'!$B7="","",Input!H3)</f>
        <v/>
      </c>
      <c r="D7" s="115"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5" t="str">
        <f>IF(AND('Calculation sheet'!$C7&lt;&gt;0,'Calculation sheet'!$D7=0%),D6,'Calculation sheet'!$D7)</f>
        <v/>
      </c>
      <c r="F7" s="115" t="str">
        <f>IF(AND('Calculation sheet'!$C7&lt;&gt;0,'Calculation sheet'!$E7=0%),E6,'Calculation sheet'!$E7)</f>
        <v/>
      </c>
      <c r="G7" s="116" t="str">
        <f>IFERROR(IF('Calculation sheet'!$F7&lt;&gt;"",$A$4*'Calculation sheet'!$C7*'Calculation sheet'!$F7/365,""),"")</f>
        <v/>
      </c>
      <c r="H7" s="117"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7" t="str">
        <f>IF(AND('Calculation sheet'!$C7&lt;&gt;0,'Calculation sheet'!$H7=0%),H6,'Calculation sheet'!$H7)</f>
        <v/>
      </c>
      <c r="J7" s="118" t="str">
        <f>IF(AND('Calculation sheet'!$C7&lt;&gt;0,'Calculation sheet'!$I7=0%),I6,'Calculation sheet'!$I7)</f>
        <v/>
      </c>
      <c r="K7" s="119" t="str">
        <f>IFERROR($A$4*'Calculation sheet'!$C7*'Calculation sheet'!$J7/365,"")</f>
        <v/>
      </c>
      <c r="L7" s="120" t="str">
        <f>IFERROR('Calculation sheet'!$K7-'Calculation sheet'!$G7,"")</f>
        <v/>
      </c>
      <c r="M7" s="55"/>
      <c r="N7" s="55"/>
    </row>
    <row r="8" spans="1:14" x14ac:dyDescent="0.25">
      <c r="A8" s="111">
        <v>2</v>
      </c>
      <c r="B8" s="121" t="str">
        <f>IFERROR(IF(DATE(YEAR(B7),MONTH(B7),1)&gt;=DATE(YEAR(Input!$E$4),MONTH(Input!$E$4),1),"",DATE(YEAR(B7),MONTH(B7)+1,1)),"")</f>
        <v/>
      </c>
      <c r="C8" s="122" t="str">
        <f>IFERROR(IF(DATE(YEAR('Calculation sheet'!$B8),MONTH('Calculation sheet'!$B8),1)=DATE(YEAR(Input!$E$4),MONTH(Input!$E$4),1),Input!$H$4,IF('Calculation sheet'!$B8&lt;&gt;"",DAY(EOMONTH('Calculation sheet'!$B8,0)),"")),"")</f>
        <v/>
      </c>
      <c r="D8" s="123"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3" t="str">
        <f>IF(AND('Calculation sheet'!$C8&lt;&gt;0,'Calculation sheet'!$D8=0%),D7,'Calculation sheet'!$D8)</f>
        <v/>
      </c>
      <c r="F8" s="123" t="str">
        <f>IF(AND('Calculation sheet'!$C8&lt;&gt;0,'Calculation sheet'!$E8=0%),E7,'Calculation sheet'!$E8)</f>
        <v/>
      </c>
      <c r="G8" s="124" t="str">
        <f>IFERROR(IF('Calculation sheet'!$F8&lt;&gt;"",$A$4*'Calculation sheet'!$C8*'Calculation sheet'!$F8/365,""),"")</f>
        <v/>
      </c>
      <c r="H8" s="125"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5" t="str">
        <f>IF(AND('Calculation sheet'!$C8&lt;&gt;0,'Calculation sheet'!$H8=0%),H7,'Calculation sheet'!$H8)</f>
        <v/>
      </c>
      <c r="J8" s="126" t="str">
        <f>IF(AND('Calculation sheet'!$C8&lt;&gt;0,'Calculation sheet'!$I8=0%),I7,'Calculation sheet'!$I8)</f>
        <v/>
      </c>
      <c r="K8" s="127" t="str">
        <f>IFERROR($A$4*'Calculation sheet'!$C8*'Calculation sheet'!$J8/365,"")</f>
        <v/>
      </c>
      <c r="L8" s="128" t="str">
        <f>IFERROR('Calculation sheet'!$K8-'Calculation sheet'!$G8,"")</f>
        <v/>
      </c>
      <c r="M8" s="55"/>
      <c r="N8" s="55"/>
    </row>
    <row r="9" spans="1:14" x14ac:dyDescent="0.25">
      <c r="A9" s="110">
        <v>3</v>
      </c>
      <c r="B9" s="113" t="str">
        <f>IFERROR(IF(DATE(YEAR(B8),MONTH(B8),1)&gt;=DATE(YEAR(Input!$E$4),MONTH(Input!$E$4),1),"",DATE(YEAR(B8),MONTH(B8)+1,1)),"")</f>
        <v/>
      </c>
      <c r="C9" s="114" t="str">
        <f>IFERROR(IF(DATE(YEAR('Calculation sheet'!$B9),MONTH('Calculation sheet'!$B9),1)=DATE(YEAR(Input!$E$4),MONTH(Input!$E$4),1),Input!$H$4,IF('Calculation sheet'!$B9&lt;&gt;"",DAY(EOMONTH('Calculation sheet'!$B9,0)),"")),"")</f>
        <v/>
      </c>
      <c r="D9" s="115"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5" t="str">
        <f>IF(AND('Calculation sheet'!$C9&lt;&gt;0,'Calculation sheet'!$D9=0%),D8,'Calculation sheet'!$D9)</f>
        <v/>
      </c>
      <c r="F9" s="115" t="str">
        <f>IF(AND('Calculation sheet'!$C9&lt;&gt;0,'Calculation sheet'!$E9=0%),E8,'Calculation sheet'!$E9)</f>
        <v/>
      </c>
      <c r="G9" s="116" t="str">
        <f>IFERROR(IF('Calculation sheet'!$F9&lt;&gt;"",$A$4*'Calculation sheet'!$C9*'Calculation sheet'!$F9/365,""),"")</f>
        <v/>
      </c>
      <c r="H9" s="117"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7" t="str">
        <f>IF(AND('Calculation sheet'!$C9&lt;&gt;0,'Calculation sheet'!$H9=0%),H8,'Calculation sheet'!$H9)</f>
        <v/>
      </c>
      <c r="J9" s="118" t="str">
        <f>IF(AND('Calculation sheet'!$C9&lt;&gt;0,'Calculation sheet'!$I9=0%),I8,'Calculation sheet'!$I9)</f>
        <v/>
      </c>
      <c r="K9" s="119" t="str">
        <f>IFERROR($A$4*'Calculation sheet'!$C9*'Calculation sheet'!$J9/365,"")</f>
        <v/>
      </c>
      <c r="L9" s="120" t="str">
        <f>IFERROR('Calculation sheet'!$K9-'Calculation sheet'!$G9,"")</f>
        <v/>
      </c>
      <c r="M9" s="55"/>
      <c r="N9" s="55"/>
    </row>
    <row r="10" spans="1:14" x14ac:dyDescent="0.25">
      <c r="A10" s="111">
        <v>4</v>
      </c>
      <c r="B10" s="121" t="str">
        <f>IFERROR(IF(DATE(YEAR(B9),MONTH(B9),1)&gt;=DATE(YEAR(Input!$E$4),MONTH(Input!$E$4),1),"",DATE(YEAR(B9),MONTH(B9)+1,1)),"")</f>
        <v/>
      </c>
      <c r="C10" s="122" t="str">
        <f>IFERROR(IF(DATE(YEAR('Calculation sheet'!$B10),MONTH('Calculation sheet'!$B10),1)=DATE(YEAR(Input!$E$4),MONTH(Input!$E$4),1),Input!$H$4,IF('Calculation sheet'!$B10&lt;&gt;"",DAY(EOMONTH('Calculation sheet'!$B10,0)),"")),"")</f>
        <v/>
      </c>
      <c r="D10" s="123"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3" t="str">
        <f>IF(AND('Calculation sheet'!$C10&lt;&gt;0,'Calculation sheet'!$D10=0%),D9,'Calculation sheet'!$D10)</f>
        <v/>
      </c>
      <c r="F10" s="123" t="str">
        <f>IF(AND('Calculation sheet'!$C10&lt;&gt;0,'Calculation sheet'!$E10=0%),E9,'Calculation sheet'!$E10)</f>
        <v/>
      </c>
      <c r="G10" s="124" t="str">
        <f>IFERROR(IF('Calculation sheet'!$F10&lt;&gt;"",$A$4*'Calculation sheet'!$C10*'Calculation sheet'!$F10/365,""),"")</f>
        <v/>
      </c>
      <c r="H10" s="125"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5" t="str">
        <f>IF(AND('Calculation sheet'!$C10&lt;&gt;0,'Calculation sheet'!$H10=0%),H9,'Calculation sheet'!$H10)</f>
        <v/>
      </c>
      <c r="J10" s="126" t="str">
        <f>IF(AND('Calculation sheet'!$C10&lt;&gt;0,'Calculation sheet'!$I10=0%),I9,'Calculation sheet'!$I10)</f>
        <v/>
      </c>
      <c r="K10" s="127" t="str">
        <f>IFERROR($A$4*'Calculation sheet'!$C10*'Calculation sheet'!$J10/365,"")</f>
        <v/>
      </c>
      <c r="L10" s="128" t="str">
        <f>IFERROR('Calculation sheet'!$K10-'Calculation sheet'!$G10,"")</f>
        <v/>
      </c>
      <c r="M10" s="55"/>
      <c r="N10" s="55"/>
    </row>
    <row r="11" spans="1:14" x14ac:dyDescent="0.25">
      <c r="A11" s="110">
        <v>5</v>
      </c>
      <c r="B11" s="113" t="str">
        <f>IFERROR(IF(DATE(YEAR(B10),MONTH(B10),1)&gt;=DATE(YEAR(Input!$E$4),MONTH(Input!$E$4),1),"",DATE(YEAR(B10),MONTH(B10)+1,1)),"")</f>
        <v/>
      </c>
      <c r="C11" s="114" t="str">
        <f>IFERROR(IF(DATE(YEAR('Calculation sheet'!$B11),MONTH('Calculation sheet'!$B11),1)=DATE(YEAR(Input!$E$4),MONTH(Input!$E$4),1),Input!$H$4,IF('Calculation sheet'!$B11&lt;&gt;"",DAY(EOMONTH('Calculation sheet'!$B11,0)),"")),"")</f>
        <v/>
      </c>
      <c r="D11" s="115"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5" t="str">
        <f>IF(AND('Calculation sheet'!$C11&lt;&gt;0,'Calculation sheet'!$D11=0%),D10,'Calculation sheet'!$D11)</f>
        <v/>
      </c>
      <c r="F11" s="115" t="str">
        <f>IF(AND('Calculation sheet'!$C11&lt;&gt;0,'Calculation sheet'!$E11=0%),E10,'Calculation sheet'!$E11)</f>
        <v/>
      </c>
      <c r="G11" s="116" t="str">
        <f>IFERROR(IF('Calculation sheet'!$F11&lt;&gt;"",$A$4*'Calculation sheet'!$C11*'Calculation sheet'!$F11/365,""),"")</f>
        <v/>
      </c>
      <c r="H11" s="117"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7" t="str">
        <f>IF(AND('Calculation sheet'!$C11&lt;&gt;0,'Calculation sheet'!$H11=0%),H10,'Calculation sheet'!$H11)</f>
        <v/>
      </c>
      <c r="J11" s="118" t="str">
        <f>IF(AND('Calculation sheet'!$C11&lt;&gt;0,'Calculation sheet'!$I11=0%),I10,'Calculation sheet'!$I11)</f>
        <v/>
      </c>
      <c r="K11" s="119" t="str">
        <f>IFERROR($A$4*'Calculation sheet'!$C11*'Calculation sheet'!$J11/365,"")</f>
        <v/>
      </c>
      <c r="L11" s="120" t="str">
        <f>IFERROR('Calculation sheet'!$K11-'Calculation sheet'!$G11,"")</f>
        <v/>
      </c>
      <c r="M11" s="55"/>
      <c r="N11" s="55"/>
    </row>
    <row r="12" spans="1:14" x14ac:dyDescent="0.25">
      <c r="A12" s="111">
        <v>6</v>
      </c>
      <c r="B12" s="121" t="str">
        <f>IFERROR(IF(DATE(YEAR(B11),MONTH(B11),1)&gt;=DATE(YEAR(Input!$E$4),MONTH(Input!$E$4),1),"",DATE(YEAR(B11),MONTH(B11)+1,1)),"")</f>
        <v/>
      </c>
      <c r="C12" s="122" t="str">
        <f>IFERROR(IF(DATE(YEAR('Calculation sheet'!$B12),MONTH('Calculation sheet'!$B12),1)=DATE(YEAR(Input!$E$4),MONTH(Input!$E$4),1),Input!$H$4,IF('Calculation sheet'!$B12&lt;&gt;"",DAY(EOMONTH('Calculation sheet'!$B12,0)),"")),"")</f>
        <v/>
      </c>
      <c r="D12" s="123"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3" t="str">
        <f>IF(AND('Calculation sheet'!$C12&lt;&gt;0,'Calculation sheet'!$D12=0%),D11,'Calculation sheet'!$D12)</f>
        <v/>
      </c>
      <c r="F12" s="123" t="str">
        <f>IF(AND('Calculation sheet'!$C12&lt;&gt;0,'Calculation sheet'!$E12=0%),E11,'Calculation sheet'!$E12)</f>
        <v/>
      </c>
      <c r="G12" s="124" t="str">
        <f>IFERROR(IF('Calculation sheet'!$F12&lt;&gt;"",$A$4*'Calculation sheet'!$C12*'Calculation sheet'!$F12/365,""),"")</f>
        <v/>
      </c>
      <c r="H12" s="125"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5" t="str">
        <f>IF(AND('Calculation sheet'!$C12&lt;&gt;0,'Calculation sheet'!$H12=0%),H11,'Calculation sheet'!$H12)</f>
        <v/>
      </c>
      <c r="J12" s="126" t="str">
        <f>IF(AND('Calculation sheet'!$C12&lt;&gt;0,'Calculation sheet'!$I12=0%),I11,'Calculation sheet'!$I12)</f>
        <v/>
      </c>
      <c r="K12" s="127" t="str">
        <f>IFERROR($A$4*'Calculation sheet'!$C12*'Calculation sheet'!$J12/365,"")</f>
        <v/>
      </c>
      <c r="L12" s="128" t="str">
        <f>IFERROR('Calculation sheet'!$K12-'Calculation sheet'!$G12,"")</f>
        <v/>
      </c>
      <c r="M12" s="55"/>
      <c r="N12" s="55"/>
    </row>
    <row r="13" spans="1:14" x14ac:dyDescent="0.25">
      <c r="A13" s="110">
        <v>7</v>
      </c>
      <c r="B13" s="113" t="str">
        <f>IFERROR(IF(DATE(YEAR(B12),MONTH(B12),1)&gt;=DATE(YEAR(Input!$E$4),MONTH(Input!$E$4),1),"",DATE(YEAR(B12),MONTH(B12)+1,1)),"")</f>
        <v/>
      </c>
      <c r="C13" s="114" t="str">
        <f>IFERROR(IF(DATE(YEAR('Calculation sheet'!$B13),MONTH('Calculation sheet'!$B13),1)=DATE(YEAR(Input!$E$4),MONTH(Input!$E$4),1),Input!$H$4,IF('Calculation sheet'!$B13&lt;&gt;"",DAY(EOMONTH('Calculation sheet'!$B13,0)),"")),"")</f>
        <v/>
      </c>
      <c r="D13" s="115"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5" t="str">
        <f>IF(AND('Calculation sheet'!$C13&lt;&gt;0,'Calculation sheet'!$D13=0%),D12,'Calculation sheet'!$D13)</f>
        <v/>
      </c>
      <c r="F13" s="115" t="str">
        <f>IF(AND('Calculation sheet'!$C13&lt;&gt;0,'Calculation sheet'!$E13=0%),E12,'Calculation sheet'!$E13)</f>
        <v/>
      </c>
      <c r="G13" s="116" t="str">
        <f>IFERROR(IF('Calculation sheet'!$F13&lt;&gt;"",$A$4*'Calculation sheet'!$C13*'Calculation sheet'!$F13/365,""),"")</f>
        <v/>
      </c>
      <c r="H13" s="117"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7" t="str">
        <f>IF(AND('Calculation sheet'!$C13&lt;&gt;0,'Calculation sheet'!$H13=0%),H12,'Calculation sheet'!$H13)</f>
        <v/>
      </c>
      <c r="J13" s="118" t="str">
        <f>IF(AND('Calculation sheet'!$C13&lt;&gt;0,'Calculation sheet'!$I13=0%),I12,'Calculation sheet'!$I13)</f>
        <v/>
      </c>
      <c r="K13" s="119" t="str">
        <f>IFERROR($A$4*'Calculation sheet'!$C13*'Calculation sheet'!$J13/365,"")</f>
        <v/>
      </c>
      <c r="L13" s="120" t="str">
        <f>IFERROR('Calculation sheet'!$K13-'Calculation sheet'!$G13,"")</f>
        <v/>
      </c>
      <c r="M13" s="55"/>
      <c r="N13" s="55"/>
    </row>
    <row r="14" spans="1:14" x14ac:dyDescent="0.25">
      <c r="A14" s="111">
        <v>8</v>
      </c>
      <c r="B14" s="121" t="str">
        <f>IFERROR(IF(DATE(YEAR(B13),MONTH(B13),1)&gt;=DATE(YEAR(Input!$E$4),MONTH(Input!$E$4),1),"",DATE(YEAR(B13),MONTH(B13)+1,1)),"")</f>
        <v/>
      </c>
      <c r="C14" s="122" t="str">
        <f>IFERROR(IF(DATE(YEAR('Calculation sheet'!$B14),MONTH('Calculation sheet'!$B14),1)=DATE(YEAR(Input!$E$4),MONTH(Input!$E$4),1),Input!$H$4,IF('Calculation sheet'!$B14&lt;&gt;"",DAY(EOMONTH('Calculation sheet'!$B14,0)),"")),"")</f>
        <v/>
      </c>
      <c r="D14" s="123"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3" t="str">
        <f>IF(AND('Calculation sheet'!$C14&lt;&gt;0,'Calculation sheet'!$D14=0%),D13,'Calculation sheet'!$D14)</f>
        <v/>
      </c>
      <c r="F14" s="123" t="str">
        <f>IF(AND('Calculation sheet'!$C14&lt;&gt;0,'Calculation sheet'!$E14=0%),E13,'Calculation sheet'!$E14)</f>
        <v/>
      </c>
      <c r="G14" s="124" t="str">
        <f>IFERROR(IF('Calculation sheet'!$F14&lt;&gt;"",$A$4*'Calculation sheet'!$C14*'Calculation sheet'!$F14/365,""),"")</f>
        <v/>
      </c>
      <c r="H14" s="125"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5" t="str">
        <f>IF(AND('Calculation sheet'!$C14&lt;&gt;0,'Calculation sheet'!$H14=0%),H13,'Calculation sheet'!$H14)</f>
        <v/>
      </c>
      <c r="J14" s="126" t="str">
        <f>IF(AND('Calculation sheet'!$C14&lt;&gt;0,'Calculation sheet'!$I14=0%),I13,'Calculation sheet'!$I14)</f>
        <v/>
      </c>
      <c r="K14" s="127" t="str">
        <f>IFERROR($A$4*'Calculation sheet'!$C14*'Calculation sheet'!$J14/365,"")</f>
        <v/>
      </c>
      <c r="L14" s="128" t="str">
        <f>IFERROR('Calculation sheet'!$K14-'Calculation sheet'!$G14,"")</f>
        <v/>
      </c>
      <c r="M14" s="55"/>
      <c r="N14" s="55"/>
    </row>
    <row r="15" spans="1:14" x14ac:dyDescent="0.25">
      <c r="A15" s="110">
        <v>9</v>
      </c>
      <c r="B15" s="113" t="str">
        <f>IFERROR(IF(DATE(YEAR(B14),MONTH(B14),1)&gt;=DATE(YEAR(Input!$E$4),MONTH(Input!$E$4),1),"",DATE(YEAR(B14),MONTH(B14)+1,1)),"")</f>
        <v/>
      </c>
      <c r="C15" s="114" t="str">
        <f>IFERROR(IF(DATE(YEAR('Calculation sheet'!$B15),MONTH('Calculation sheet'!$B15),1)=DATE(YEAR(Input!$E$4),MONTH(Input!$E$4),1),Input!$H$4,IF('Calculation sheet'!$B15&lt;&gt;"",DAY(EOMONTH('Calculation sheet'!$B15,0)),"")),"")</f>
        <v/>
      </c>
      <c r="D15" s="115"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5" t="str">
        <f>IF(AND('Calculation sheet'!$C15&lt;&gt;0,'Calculation sheet'!$D15=0%),D14,'Calculation sheet'!$D15)</f>
        <v/>
      </c>
      <c r="F15" s="115" t="str">
        <f>IF(AND('Calculation sheet'!$C15&lt;&gt;0,'Calculation sheet'!$E15=0%),E14,'Calculation sheet'!$E15)</f>
        <v/>
      </c>
      <c r="G15" s="116" t="str">
        <f>IFERROR(IF('Calculation sheet'!$F15&lt;&gt;"",$A$4*'Calculation sheet'!$C15*'Calculation sheet'!$F15/365,""),"")</f>
        <v/>
      </c>
      <c r="H15" s="117"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7" t="str">
        <f>IF(AND('Calculation sheet'!$C15&lt;&gt;0,'Calculation sheet'!$H15=0%),H14,'Calculation sheet'!$H15)</f>
        <v/>
      </c>
      <c r="J15" s="118" t="str">
        <f>IF(AND('Calculation sheet'!$C15&lt;&gt;0,'Calculation sheet'!$I15=0%),I14,'Calculation sheet'!$I15)</f>
        <v/>
      </c>
      <c r="K15" s="119" t="str">
        <f>IFERROR($A$4*'Calculation sheet'!$C15*'Calculation sheet'!$J15/365,"")</f>
        <v/>
      </c>
      <c r="L15" s="120" t="str">
        <f>IFERROR('Calculation sheet'!$K15-'Calculation sheet'!$G15,"")</f>
        <v/>
      </c>
      <c r="M15" s="55"/>
      <c r="N15" s="55"/>
    </row>
    <row r="16" spans="1:14" x14ac:dyDescent="0.25">
      <c r="A16" s="111">
        <v>10</v>
      </c>
      <c r="B16" s="121" t="str">
        <f>IFERROR(IF(DATE(YEAR(B15),MONTH(B15),1)&gt;=DATE(YEAR(Input!$E$4),MONTH(Input!$E$4),1),"",DATE(YEAR(B15),MONTH(B15)+1,1)),"")</f>
        <v/>
      </c>
      <c r="C16" s="122" t="str">
        <f>IFERROR(IF(DATE(YEAR('Calculation sheet'!$B16),MONTH('Calculation sheet'!$B16),1)=DATE(YEAR(Input!$E$4),MONTH(Input!$E$4),1),Input!$H$4,IF('Calculation sheet'!$B16&lt;&gt;"",DAY(EOMONTH('Calculation sheet'!$B16,0)),"")),"")</f>
        <v/>
      </c>
      <c r="D16" s="123"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3" t="str">
        <f>IF(AND('Calculation sheet'!$C16&lt;&gt;0,'Calculation sheet'!$D16=0%),D15,'Calculation sheet'!$D16)</f>
        <v/>
      </c>
      <c r="F16" s="123" t="str">
        <f>IF(AND('Calculation sheet'!$C16&lt;&gt;0,'Calculation sheet'!$E16=0%),E15,'Calculation sheet'!$E16)</f>
        <v/>
      </c>
      <c r="G16" s="124" t="str">
        <f>IFERROR(IF('Calculation sheet'!$F16&lt;&gt;"",$A$4*'Calculation sheet'!$C16*'Calculation sheet'!$F16/365,""),"")</f>
        <v/>
      </c>
      <c r="H16" s="125"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5" t="str">
        <f>IF(AND('Calculation sheet'!$C16&lt;&gt;0,'Calculation sheet'!$H16=0%),H15,'Calculation sheet'!$H16)</f>
        <v/>
      </c>
      <c r="J16" s="126" t="str">
        <f>IF(AND('Calculation sheet'!$C16&lt;&gt;0,'Calculation sheet'!$I16=0%),I15,'Calculation sheet'!$I16)</f>
        <v/>
      </c>
      <c r="K16" s="127" t="str">
        <f>IFERROR($A$4*'Calculation sheet'!$C16*'Calculation sheet'!$J16/365,"")</f>
        <v/>
      </c>
      <c r="L16" s="128" t="str">
        <f>IFERROR('Calculation sheet'!$K16-'Calculation sheet'!$G16,"")</f>
        <v/>
      </c>
      <c r="M16" s="55"/>
      <c r="N16" s="55"/>
    </row>
    <row r="17" spans="1:14" x14ac:dyDescent="0.25">
      <c r="A17" s="110">
        <v>11</v>
      </c>
      <c r="B17" s="113" t="str">
        <f>IFERROR(IF(DATE(YEAR(B16),MONTH(B16),1)&gt;=DATE(YEAR(Input!$E$4),MONTH(Input!$E$4),1),"",DATE(YEAR(B16),MONTH(B16)+1,1)),"")</f>
        <v/>
      </c>
      <c r="C17" s="114" t="str">
        <f>IFERROR(IF(DATE(YEAR('Calculation sheet'!$B17),MONTH('Calculation sheet'!$B17),1)=DATE(YEAR(Input!$E$4),MONTH(Input!$E$4),1),Input!$H$4,IF('Calculation sheet'!$B17&lt;&gt;"",DAY(EOMONTH('Calculation sheet'!$B17,0)),"")),"")</f>
        <v/>
      </c>
      <c r="D17" s="115"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5" t="str">
        <f>IF(AND('Calculation sheet'!$C17&lt;&gt;0,'Calculation sheet'!$D17=0%),D16,'Calculation sheet'!$D17)</f>
        <v/>
      </c>
      <c r="F17" s="115" t="str">
        <f>IF(AND('Calculation sheet'!$C17&lt;&gt;0,'Calculation sheet'!$E17=0%),E16,'Calculation sheet'!$E17)</f>
        <v/>
      </c>
      <c r="G17" s="116" t="str">
        <f>IFERROR(IF('Calculation sheet'!$F17&lt;&gt;"",$A$4*'Calculation sheet'!$C17*'Calculation sheet'!$F17/365,""),"")</f>
        <v/>
      </c>
      <c r="H17" s="117"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7" t="str">
        <f>IF(AND('Calculation sheet'!$C17&lt;&gt;0,'Calculation sheet'!$H17=0%),H16,'Calculation sheet'!$H17)</f>
        <v/>
      </c>
      <c r="J17" s="118" t="str">
        <f>IF(AND('Calculation sheet'!$C17&lt;&gt;0,'Calculation sheet'!$I17=0%),I16,'Calculation sheet'!$I17)</f>
        <v/>
      </c>
      <c r="K17" s="119" t="str">
        <f>IFERROR($A$4*'Calculation sheet'!$C17*'Calculation sheet'!$J17/365,"")</f>
        <v/>
      </c>
      <c r="L17" s="120" t="str">
        <f>IFERROR('Calculation sheet'!$K17-'Calculation sheet'!$G17,"")</f>
        <v/>
      </c>
      <c r="M17" s="55"/>
      <c r="N17" s="55"/>
    </row>
    <row r="18" spans="1:14" x14ac:dyDescent="0.25">
      <c r="A18" s="111">
        <v>12</v>
      </c>
      <c r="B18" s="121" t="str">
        <f>IFERROR(IF(DATE(YEAR(B17),MONTH(B17),1)&gt;=DATE(YEAR(Input!$E$4),MONTH(Input!$E$4),1),"",DATE(YEAR(B17),MONTH(B17)+1,1)),"")</f>
        <v/>
      </c>
      <c r="C18" s="122" t="str">
        <f>IFERROR(IF(DATE(YEAR('Calculation sheet'!$B18),MONTH('Calculation sheet'!$B18),1)=DATE(YEAR(Input!$E$4),MONTH(Input!$E$4),1),Input!$H$4,IF('Calculation sheet'!$B18&lt;&gt;"",DAY(EOMONTH('Calculation sheet'!$B18,0)),"")),"")</f>
        <v/>
      </c>
      <c r="D18" s="123"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3" t="str">
        <f>IF(AND('Calculation sheet'!$C18&lt;&gt;0,'Calculation sheet'!$D18=0%),D17,'Calculation sheet'!$D18)</f>
        <v/>
      </c>
      <c r="F18" s="123" t="str">
        <f>IF(AND('Calculation sheet'!$C18&lt;&gt;0,'Calculation sheet'!$E18=0%),E17,'Calculation sheet'!$E18)</f>
        <v/>
      </c>
      <c r="G18" s="124" t="str">
        <f>IFERROR(IF('Calculation sheet'!$F18&lt;&gt;"",$A$4*'Calculation sheet'!$C18*'Calculation sheet'!$F18/365,""),"")</f>
        <v/>
      </c>
      <c r="H18" s="125"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5" t="str">
        <f>IF(AND('Calculation sheet'!$C18&lt;&gt;0,'Calculation sheet'!$H18=0%),H17,'Calculation sheet'!$H18)</f>
        <v/>
      </c>
      <c r="J18" s="126" t="str">
        <f>IF(AND('Calculation sheet'!$C18&lt;&gt;0,'Calculation sheet'!$I18=0%),I17,'Calculation sheet'!$I18)</f>
        <v/>
      </c>
      <c r="K18" s="127" t="str">
        <f>IFERROR($A$4*'Calculation sheet'!$C18*'Calculation sheet'!$J18/365,"")</f>
        <v/>
      </c>
      <c r="L18" s="128" t="str">
        <f>IFERROR('Calculation sheet'!$K18-'Calculation sheet'!$G18,"")</f>
        <v/>
      </c>
      <c r="M18" s="55"/>
      <c r="N18" s="55"/>
    </row>
    <row r="19" spans="1:14" x14ac:dyDescent="0.25">
      <c r="A19" s="110">
        <v>13</v>
      </c>
      <c r="B19" s="113" t="str">
        <f>IFERROR(IF(DATE(YEAR(B18),MONTH(B18),1)&gt;=DATE(YEAR(Input!$E$4),MONTH(Input!$E$4),1),"",DATE(YEAR(B18),MONTH(B18)+1,1)),"")</f>
        <v/>
      </c>
      <c r="C19" s="114" t="str">
        <f>IFERROR(IF(DATE(YEAR('Calculation sheet'!$B19),MONTH('Calculation sheet'!$B19),1)=DATE(YEAR(Input!$E$4),MONTH(Input!$E$4),1),Input!$H$4,IF('Calculation sheet'!$B19&lt;&gt;"",DAY(EOMONTH('Calculation sheet'!$B19,0)),"")),"")</f>
        <v/>
      </c>
      <c r="D19" s="115"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5" t="str">
        <f>IF(AND('Calculation sheet'!$C19&lt;&gt;0,'Calculation sheet'!$D19=0%),D18,'Calculation sheet'!$D19)</f>
        <v/>
      </c>
      <c r="F19" s="115" t="str">
        <f>IF(AND('Calculation sheet'!$C19&lt;&gt;0,'Calculation sheet'!$E19=0%),E18,'Calculation sheet'!$E19)</f>
        <v/>
      </c>
      <c r="G19" s="116" t="str">
        <f>IFERROR(IF('Calculation sheet'!$F19&lt;&gt;"",$A$4*'Calculation sheet'!$C19*'Calculation sheet'!$F19/365,""),"")</f>
        <v/>
      </c>
      <c r="H19" s="117"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7" t="str">
        <f>IF(AND('Calculation sheet'!$C19&lt;&gt;0,'Calculation sheet'!$H19=0%),H18,'Calculation sheet'!$H19)</f>
        <v/>
      </c>
      <c r="J19" s="118" t="str">
        <f>IF(AND('Calculation sheet'!$C19&lt;&gt;0,'Calculation sheet'!$I19=0%),I18,'Calculation sheet'!$I19)</f>
        <v/>
      </c>
      <c r="K19" s="119" t="str">
        <f>IFERROR($A$4*'Calculation sheet'!$C19*'Calculation sheet'!$J19/365,"")</f>
        <v/>
      </c>
      <c r="L19" s="120" t="str">
        <f>IFERROR('Calculation sheet'!$K19-'Calculation sheet'!$G19,"")</f>
        <v/>
      </c>
      <c r="M19" s="55"/>
      <c r="N19" s="55"/>
    </row>
    <row r="20" spans="1:14" x14ac:dyDescent="0.25">
      <c r="A20" s="111">
        <v>14</v>
      </c>
      <c r="B20" s="121" t="str">
        <f>IFERROR(IF(DATE(YEAR(B19),MONTH(B19),1)&gt;=DATE(YEAR(Input!$E$4),MONTH(Input!$E$4),1),"",DATE(YEAR(B19),MONTH(B19)+1,1)),"")</f>
        <v/>
      </c>
      <c r="C20" s="122" t="str">
        <f>IFERROR(IF(DATE(YEAR('Calculation sheet'!$B20),MONTH('Calculation sheet'!$B20),1)=DATE(YEAR(Input!$E$4),MONTH(Input!$E$4),1),Input!$H$4,IF('Calculation sheet'!$B20&lt;&gt;"",DAY(EOMONTH('Calculation sheet'!$B20,0)),"")),"")</f>
        <v/>
      </c>
      <c r="D20" s="123"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3" t="str">
        <f>IF(AND('Calculation sheet'!$C20&lt;&gt;0,'Calculation sheet'!$D20=0%),D19,'Calculation sheet'!$D20)</f>
        <v/>
      </c>
      <c r="F20" s="123" t="str">
        <f>IF(AND('Calculation sheet'!$C20&lt;&gt;0,'Calculation sheet'!$E20=0%),E19,'Calculation sheet'!$E20)</f>
        <v/>
      </c>
      <c r="G20" s="124" t="str">
        <f>IFERROR(IF('Calculation sheet'!$F20&lt;&gt;"",$A$4*'Calculation sheet'!$C20*'Calculation sheet'!$F20/365,""),"")</f>
        <v/>
      </c>
      <c r="H20" s="125"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5" t="str">
        <f>IF(AND('Calculation sheet'!$C20&lt;&gt;0,'Calculation sheet'!$H20=0%),H19,'Calculation sheet'!$H20)</f>
        <v/>
      </c>
      <c r="J20" s="126" t="str">
        <f>IF(AND('Calculation sheet'!$C20&lt;&gt;0,'Calculation sheet'!$I20=0%),I19,'Calculation sheet'!$I20)</f>
        <v/>
      </c>
      <c r="K20" s="127" t="str">
        <f>IFERROR($A$4*'Calculation sheet'!$C20*'Calculation sheet'!$J20/365,"")</f>
        <v/>
      </c>
      <c r="L20" s="128" t="str">
        <f>IFERROR('Calculation sheet'!$K20-'Calculation sheet'!$G20,"")</f>
        <v/>
      </c>
      <c r="M20" s="55"/>
      <c r="N20" s="55"/>
    </row>
    <row r="21" spans="1:14" x14ac:dyDescent="0.25">
      <c r="A21" s="110">
        <v>15</v>
      </c>
      <c r="B21" s="113" t="str">
        <f>IFERROR(IF(DATE(YEAR(B20),MONTH(B20),1)&gt;=DATE(YEAR(Input!$E$4),MONTH(Input!$E$4),1),"",DATE(YEAR(B20),MONTH(B20)+1,1)),"")</f>
        <v/>
      </c>
      <c r="C21" s="114" t="str">
        <f>IFERROR(IF(DATE(YEAR('Calculation sheet'!$B21),MONTH('Calculation sheet'!$B21),1)=DATE(YEAR(Input!$E$4),MONTH(Input!$E$4),1),Input!$H$4,IF('Calculation sheet'!$B21&lt;&gt;"",DAY(EOMONTH('Calculation sheet'!$B21,0)),"")),"")</f>
        <v/>
      </c>
      <c r="D21" s="115"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5" t="str">
        <f>IF(AND('Calculation sheet'!$C21&lt;&gt;0,'Calculation sheet'!$D21=0%),D20,'Calculation sheet'!$D21)</f>
        <v/>
      </c>
      <c r="F21" s="115" t="str">
        <f>IF(AND('Calculation sheet'!$C21&lt;&gt;0,'Calculation sheet'!$E21=0%),E20,'Calculation sheet'!$E21)</f>
        <v/>
      </c>
      <c r="G21" s="116" t="str">
        <f>IFERROR(IF('Calculation sheet'!$F21&lt;&gt;"",$A$4*'Calculation sheet'!$C21*'Calculation sheet'!$F21/365,""),"")</f>
        <v/>
      </c>
      <c r="H21" s="117"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7" t="str">
        <f>IF(AND('Calculation sheet'!$C21&lt;&gt;0,'Calculation sheet'!$H21=0%),H20,'Calculation sheet'!$H21)</f>
        <v/>
      </c>
      <c r="J21" s="118" t="str">
        <f>IF(AND('Calculation sheet'!$C21&lt;&gt;0,'Calculation sheet'!$I21=0%),I20,'Calculation sheet'!$I21)</f>
        <v/>
      </c>
      <c r="K21" s="119" t="str">
        <f>IFERROR($A$4*'Calculation sheet'!$C21*'Calculation sheet'!$J21/365,"")</f>
        <v/>
      </c>
      <c r="L21" s="120" t="str">
        <f>IFERROR('Calculation sheet'!$K21-'Calculation sheet'!$G21,"")</f>
        <v/>
      </c>
      <c r="M21" s="55"/>
      <c r="N21" s="55"/>
    </row>
    <row r="22" spans="1:14" x14ac:dyDescent="0.25">
      <c r="A22" s="111">
        <v>16</v>
      </c>
      <c r="B22" s="121" t="str">
        <f>IFERROR(IF(DATE(YEAR(B21),MONTH(B21),1)&gt;=DATE(YEAR(Input!$E$4),MONTH(Input!$E$4),1),"",DATE(YEAR(B21),MONTH(B21)+1,1)),"")</f>
        <v/>
      </c>
      <c r="C22" s="122" t="str">
        <f>IFERROR(IF(DATE(YEAR('Calculation sheet'!$B22),MONTH('Calculation sheet'!$B22),1)=DATE(YEAR(Input!$E$4),MONTH(Input!$E$4),1),Input!$H$4,IF('Calculation sheet'!$B22&lt;&gt;"",DAY(EOMONTH('Calculation sheet'!$B22,0)),"")),"")</f>
        <v/>
      </c>
      <c r="D22" s="123"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3" t="str">
        <f>IF(AND('Calculation sheet'!$C22&lt;&gt;0,'Calculation sheet'!$D22=0%),D21,'Calculation sheet'!$D22)</f>
        <v/>
      </c>
      <c r="F22" s="123" t="str">
        <f>IF(AND('Calculation sheet'!$C22&lt;&gt;0,'Calculation sheet'!$E22=0%),E21,'Calculation sheet'!$E22)</f>
        <v/>
      </c>
      <c r="G22" s="124" t="str">
        <f>IFERROR(IF('Calculation sheet'!$F22&lt;&gt;"",$A$4*'Calculation sheet'!$C22*'Calculation sheet'!$F22/365,""),"")</f>
        <v/>
      </c>
      <c r="H22" s="125"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5" t="str">
        <f>IF(AND('Calculation sheet'!$C22&lt;&gt;0,'Calculation sheet'!$H22=0%),H21,'Calculation sheet'!$H22)</f>
        <v/>
      </c>
      <c r="J22" s="126" t="str">
        <f>IF(AND('Calculation sheet'!$C22&lt;&gt;0,'Calculation sheet'!$I22=0%),I21,'Calculation sheet'!$I22)</f>
        <v/>
      </c>
      <c r="K22" s="127" t="str">
        <f>IFERROR($A$4*'Calculation sheet'!$C22*'Calculation sheet'!$J22/365,"")</f>
        <v/>
      </c>
      <c r="L22" s="128" t="str">
        <f>IFERROR('Calculation sheet'!$K22-'Calculation sheet'!$G22,"")</f>
        <v/>
      </c>
      <c r="M22" s="55"/>
      <c r="N22" s="55"/>
    </row>
    <row r="23" spans="1:14" x14ac:dyDescent="0.25">
      <c r="A23" s="110">
        <v>17</v>
      </c>
      <c r="B23" s="113" t="str">
        <f>IFERROR(IF(DATE(YEAR(B22),MONTH(B22),1)&gt;=DATE(YEAR(Input!$E$4),MONTH(Input!$E$4),1),"",DATE(YEAR(B22),MONTH(B22)+1,1)),"")</f>
        <v/>
      </c>
      <c r="C23" s="114" t="str">
        <f>IFERROR(IF(DATE(YEAR('Calculation sheet'!$B23),MONTH('Calculation sheet'!$B23),1)=DATE(YEAR(Input!$E$4),MONTH(Input!$E$4),1),Input!$H$4,IF('Calculation sheet'!$B23&lt;&gt;"",DAY(EOMONTH('Calculation sheet'!$B23,0)),"")),"")</f>
        <v/>
      </c>
      <c r="D23" s="115"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5" t="str">
        <f>IF(AND('Calculation sheet'!$C23&lt;&gt;0,'Calculation sheet'!$D23=0%),D22,'Calculation sheet'!$D23)</f>
        <v/>
      </c>
      <c r="F23" s="115" t="str">
        <f>IF(AND('Calculation sheet'!$C23&lt;&gt;0,'Calculation sheet'!$E23=0%),E22,'Calculation sheet'!$E23)</f>
        <v/>
      </c>
      <c r="G23" s="116" t="str">
        <f>IFERROR(IF('Calculation sheet'!$F23&lt;&gt;"",$A$4*'Calculation sheet'!$C23*'Calculation sheet'!$F23/365,""),"")</f>
        <v/>
      </c>
      <c r="H23" s="117"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7" t="str">
        <f>IF(AND('Calculation sheet'!$C23&lt;&gt;0,'Calculation sheet'!$H23=0%),H22,'Calculation sheet'!$H23)</f>
        <v/>
      </c>
      <c r="J23" s="118" t="str">
        <f>IF(AND('Calculation sheet'!$C23&lt;&gt;0,'Calculation sheet'!$I23=0%),I22,'Calculation sheet'!$I23)</f>
        <v/>
      </c>
      <c r="K23" s="119" t="str">
        <f>IFERROR($A$4*'Calculation sheet'!$C23*'Calculation sheet'!$J23/365,"")</f>
        <v/>
      </c>
      <c r="L23" s="120" t="str">
        <f>IFERROR('Calculation sheet'!$K23-'Calculation sheet'!$G23,"")</f>
        <v/>
      </c>
      <c r="M23" s="55"/>
      <c r="N23" s="55"/>
    </row>
    <row r="24" spans="1:14" x14ac:dyDescent="0.25">
      <c r="A24" s="111">
        <v>18</v>
      </c>
      <c r="B24" s="121" t="str">
        <f>IFERROR(IF(DATE(YEAR(B23),MONTH(B23),1)&gt;=DATE(YEAR(Input!$E$4),MONTH(Input!$E$4),1),"",DATE(YEAR(B23),MONTH(B23)+1,1)),"")</f>
        <v/>
      </c>
      <c r="C24" s="122" t="str">
        <f>IFERROR(IF(DATE(YEAR('Calculation sheet'!$B24),MONTH('Calculation sheet'!$B24),1)=DATE(YEAR(Input!$E$4),MONTH(Input!$E$4),1),Input!$H$4,IF('Calculation sheet'!$B24&lt;&gt;"",DAY(EOMONTH('Calculation sheet'!$B24,0)),"")),"")</f>
        <v/>
      </c>
      <c r="D24" s="123"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3" t="str">
        <f>IF(AND('Calculation sheet'!$C24&lt;&gt;0,'Calculation sheet'!$D24=0%),D23,'Calculation sheet'!$D24)</f>
        <v/>
      </c>
      <c r="F24" s="123" t="str">
        <f>IF(AND('Calculation sheet'!$C24&lt;&gt;0,'Calculation sheet'!$E24=0%),E23,'Calculation sheet'!$E24)</f>
        <v/>
      </c>
      <c r="G24" s="124" t="str">
        <f>IFERROR(IF('Calculation sheet'!$F24&lt;&gt;"",$A$4*'Calculation sheet'!$C24*'Calculation sheet'!$F24/365,""),"")</f>
        <v/>
      </c>
      <c r="H24" s="125"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5" t="str">
        <f>IF(AND('Calculation sheet'!$C24&lt;&gt;0,'Calculation sheet'!$H24=0%),H23,'Calculation sheet'!$H24)</f>
        <v/>
      </c>
      <c r="J24" s="126" t="str">
        <f>IF(AND('Calculation sheet'!$C24&lt;&gt;0,'Calculation sheet'!$I24=0%),I23,'Calculation sheet'!$I24)</f>
        <v/>
      </c>
      <c r="K24" s="127" t="str">
        <f>IFERROR($A$4*'Calculation sheet'!$C24*'Calculation sheet'!$J24/365,"")</f>
        <v/>
      </c>
      <c r="L24" s="128" t="str">
        <f>IFERROR('Calculation sheet'!$K24-'Calculation sheet'!$G24,"")</f>
        <v/>
      </c>
      <c r="M24" s="55"/>
      <c r="N24" s="55"/>
    </row>
    <row r="25" spans="1:14" x14ac:dyDescent="0.25">
      <c r="A25" s="110">
        <v>19</v>
      </c>
      <c r="B25" s="113" t="str">
        <f>IFERROR(IF(DATE(YEAR(B24),MONTH(B24),1)&gt;=DATE(YEAR(Input!$E$4),MONTH(Input!$E$4),1),"",DATE(YEAR(B24),MONTH(B24)+1,1)),"")</f>
        <v/>
      </c>
      <c r="C25" s="114" t="str">
        <f>IFERROR(IF(DATE(YEAR('Calculation sheet'!$B25),MONTH('Calculation sheet'!$B25),1)=DATE(YEAR(Input!$E$4),MONTH(Input!$E$4),1),Input!$H$4,IF('Calculation sheet'!$B25&lt;&gt;"",DAY(EOMONTH('Calculation sheet'!$B25,0)),"")),"")</f>
        <v/>
      </c>
      <c r="D25" s="115"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5" t="str">
        <f>IF(AND('Calculation sheet'!$C25&lt;&gt;0,'Calculation sheet'!$D25=0%),D24,'Calculation sheet'!$D25)</f>
        <v/>
      </c>
      <c r="F25" s="115" t="str">
        <f>IF(AND('Calculation sheet'!$C25&lt;&gt;0,'Calculation sheet'!$E25=0%),E24,'Calculation sheet'!$E25)</f>
        <v/>
      </c>
      <c r="G25" s="116" t="str">
        <f>IFERROR(IF('Calculation sheet'!$F25&lt;&gt;"",$A$4*'Calculation sheet'!$C25*'Calculation sheet'!$F25/365,""),"")</f>
        <v/>
      </c>
      <c r="H25" s="117"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7" t="str">
        <f>IF(AND('Calculation sheet'!$C25&lt;&gt;0,'Calculation sheet'!$H25=0%),H24,'Calculation sheet'!$H25)</f>
        <v/>
      </c>
      <c r="J25" s="118" t="str">
        <f>IF(AND('Calculation sheet'!$C25&lt;&gt;0,'Calculation sheet'!$I25=0%),I24,'Calculation sheet'!$I25)</f>
        <v/>
      </c>
      <c r="K25" s="119" t="str">
        <f>IFERROR($A$4*'Calculation sheet'!$C25*'Calculation sheet'!$J25/365,"")</f>
        <v/>
      </c>
      <c r="L25" s="120" t="str">
        <f>IFERROR('Calculation sheet'!$K25-'Calculation sheet'!$G25,"")</f>
        <v/>
      </c>
      <c r="M25" s="55"/>
      <c r="N25" s="55"/>
    </row>
    <row r="26" spans="1:14" x14ac:dyDescent="0.25">
      <c r="A26" s="111">
        <v>20</v>
      </c>
      <c r="B26" s="121" t="str">
        <f>IFERROR(IF(DATE(YEAR(B25),MONTH(B25),1)&gt;=DATE(YEAR(Input!$E$4),MONTH(Input!$E$4),1),"",DATE(YEAR(B25),MONTH(B25)+1,1)),"")</f>
        <v/>
      </c>
      <c r="C26" s="122" t="str">
        <f>IFERROR(IF(DATE(YEAR('Calculation sheet'!$B26),MONTH('Calculation sheet'!$B26),1)=DATE(YEAR(Input!$E$4),MONTH(Input!$E$4),1),Input!$H$4,IF('Calculation sheet'!$B26&lt;&gt;"",DAY(EOMONTH('Calculation sheet'!$B26,0)),"")),"")</f>
        <v/>
      </c>
      <c r="D26" s="123"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3" t="str">
        <f>IF(AND('Calculation sheet'!$C26&lt;&gt;0,'Calculation sheet'!$D26=0%),D25,'Calculation sheet'!$D26)</f>
        <v/>
      </c>
      <c r="F26" s="123" t="str">
        <f>IF(AND('Calculation sheet'!$C26&lt;&gt;0,'Calculation sheet'!$E26=0%),E25,'Calculation sheet'!$E26)</f>
        <v/>
      </c>
      <c r="G26" s="124" t="str">
        <f>IFERROR(IF('Calculation sheet'!$F26&lt;&gt;"",$A$4*'Calculation sheet'!$C26*'Calculation sheet'!$F26/365,""),"")</f>
        <v/>
      </c>
      <c r="H26" s="125"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5" t="str">
        <f>IF(AND('Calculation sheet'!$C26&lt;&gt;0,'Calculation sheet'!$H26=0%),H25,'Calculation sheet'!$H26)</f>
        <v/>
      </c>
      <c r="J26" s="126" t="str">
        <f>IF(AND('Calculation sheet'!$C26&lt;&gt;0,'Calculation sheet'!$I26=0%),I25,'Calculation sheet'!$I26)</f>
        <v/>
      </c>
      <c r="K26" s="127" t="str">
        <f>IFERROR($A$4*'Calculation sheet'!$C26*'Calculation sheet'!$J26/365,"")</f>
        <v/>
      </c>
      <c r="L26" s="128" t="str">
        <f>IFERROR('Calculation sheet'!$K26-'Calculation sheet'!$G26,"")</f>
        <v/>
      </c>
      <c r="M26" s="55"/>
      <c r="N26" s="55"/>
    </row>
    <row r="27" spans="1:14" x14ac:dyDescent="0.25">
      <c r="A27" s="110">
        <v>21</v>
      </c>
      <c r="B27" s="113" t="str">
        <f>IFERROR(IF(DATE(YEAR(B26),MONTH(B26),1)&gt;=DATE(YEAR(Input!$E$4),MONTH(Input!$E$4),1),"",DATE(YEAR(B26),MONTH(B26)+1,1)),"")</f>
        <v/>
      </c>
      <c r="C27" s="114" t="str">
        <f>IFERROR(IF(DATE(YEAR('Calculation sheet'!$B27),MONTH('Calculation sheet'!$B27),1)=DATE(YEAR(Input!$E$4),MONTH(Input!$E$4),1),Input!$H$4,IF('Calculation sheet'!$B27&lt;&gt;"",DAY(EOMONTH('Calculation sheet'!$B27,0)),"")),"")</f>
        <v/>
      </c>
      <c r="D27" s="115"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5" t="str">
        <f>IF(AND('Calculation sheet'!$C27&lt;&gt;0,'Calculation sheet'!$D27=0%),D26,'Calculation sheet'!$D27)</f>
        <v/>
      </c>
      <c r="F27" s="115" t="str">
        <f>IF(AND('Calculation sheet'!$C27&lt;&gt;0,'Calculation sheet'!$E27=0%),E26,'Calculation sheet'!$E27)</f>
        <v/>
      </c>
      <c r="G27" s="116" t="str">
        <f>IFERROR(IF('Calculation sheet'!$F27&lt;&gt;"",$A$4*'Calculation sheet'!$C27*'Calculation sheet'!$F27/365,""),"")</f>
        <v/>
      </c>
      <c r="H27" s="117"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7" t="str">
        <f>IF(AND('Calculation sheet'!$C27&lt;&gt;0,'Calculation sheet'!$H27=0%),H26,'Calculation sheet'!$H27)</f>
        <v/>
      </c>
      <c r="J27" s="118" t="str">
        <f>IF(AND('Calculation sheet'!$C27&lt;&gt;0,'Calculation sheet'!$I27=0%),I26,'Calculation sheet'!$I27)</f>
        <v/>
      </c>
      <c r="K27" s="119" t="str">
        <f>IFERROR($A$4*'Calculation sheet'!$C27*'Calculation sheet'!$J27/365,"")</f>
        <v/>
      </c>
      <c r="L27" s="120" t="str">
        <f>IFERROR('Calculation sheet'!$K27-'Calculation sheet'!$G27,"")</f>
        <v/>
      </c>
      <c r="M27" s="55"/>
      <c r="N27" s="55"/>
    </row>
    <row r="28" spans="1:14" x14ac:dyDescent="0.25">
      <c r="A28" s="111">
        <v>22</v>
      </c>
      <c r="B28" s="121" t="str">
        <f>IFERROR(IF(DATE(YEAR(B27),MONTH(B27),1)&gt;=DATE(YEAR(Input!$E$4),MONTH(Input!$E$4),1),"",DATE(YEAR(B27),MONTH(B27)+1,1)),"")</f>
        <v/>
      </c>
      <c r="C28" s="122" t="str">
        <f>IFERROR(IF(DATE(YEAR('Calculation sheet'!$B28),MONTH('Calculation sheet'!$B28),1)=DATE(YEAR(Input!$E$4),MONTH(Input!$E$4),1),Input!$H$4,IF('Calculation sheet'!$B28&lt;&gt;"",DAY(EOMONTH('Calculation sheet'!$B28,0)),"")),"")</f>
        <v/>
      </c>
      <c r="D28" s="123"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3" t="str">
        <f>IF(AND('Calculation sheet'!$C28&lt;&gt;0,'Calculation sheet'!$D28=0%),D27,'Calculation sheet'!$D28)</f>
        <v/>
      </c>
      <c r="F28" s="123" t="str">
        <f>IF(AND('Calculation sheet'!$C28&lt;&gt;0,'Calculation sheet'!$E28=0%),E27,'Calculation sheet'!$E28)</f>
        <v/>
      </c>
      <c r="G28" s="124" t="str">
        <f>IFERROR(IF('Calculation sheet'!$F28&lt;&gt;"",$A$4*'Calculation sheet'!$C28*'Calculation sheet'!$F28/365,""),"")</f>
        <v/>
      </c>
      <c r="H28" s="125"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5" t="str">
        <f>IF(AND('Calculation sheet'!$C28&lt;&gt;0,'Calculation sheet'!$H28=0%),H27,'Calculation sheet'!$H28)</f>
        <v/>
      </c>
      <c r="J28" s="126" t="str">
        <f>IF(AND('Calculation sheet'!$C28&lt;&gt;0,'Calculation sheet'!$I28=0%),I27,'Calculation sheet'!$I28)</f>
        <v/>
      </c>
      <c r="K28" s="127" t="str">
        <f>IFERROR($A$4*'Calculation sheet'!$C28*'Calculation sheet'!$J28/365,"")</f>
        <v/>
      </c>
      <c r="L28" s="128" t="str">
        <f>IFERROR('Calculation sheet'!$K28-'Calculation sheet'!$G28,"")</f>
        <v/>
      </c>
      <c r="M28" s="55"/>
      <c r="N28" s="55"/>
    </row>
    <row r="29" spans="1:14" x14ac:dyDescent="0.25">
      <c r="A29" s="110">
        <v>23</v>
      </c>
      <c r="B29" s="113" t="str">
        <f>IFERROR(IF(DATE(YEAR(B28),MONTH(B28),1)&gt;=DATE(YEAR(Input!$E$4),MONTH(Input!$E$4),1),"",DATE(YEAR(B28),MONTH(B28)+1,1)),"")</f>
        <v/>
      </c>
      <c r="C29" s="114" t="str">
        <f>IFERROR(IF(DATE(YEAR('Calculation sheet'!$B29),MONTH('Calculation sheet'!$B29),1)=DATE(YEAR(Input!$E$4),MONTH(Input!$E$4),1),Input!$H$4,IF('Calculation sheet'!$B29&lt;&gt;"",DAY(EOMONTH('Calculation sheet'!$B29,0)),"")),"")</f>
        <v/>
      </c>
      <c r="D29" s="115"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5" t="str">
        <f>IF(AND('Calculation sheet'!$C29&lt;&gt;0,'Calculation sheet'!$D29=0%),D28,'Calculation sheet'!$D29)</f>
        <v/>
      </c>
      <c r="F29" s="115" t="str">
        <f>IF(AND('Calculation sheet'!$C29&lt;&gt;0,'Calculation sheet'!$E29=0%),E28,'Calculation sheet'!$E29)</f>
        <v/>
      </c>
      <c r="G29" s="116" t="str">
        <f>IFERROR(IF('Calculation sheet'!$F29&lt;&gt;"",$A$4*'Calculation sheet'!$C29*'Calculation sheet'!$F29/365,""),"")</f>
        <v/>
      </c>
      <c r="H29" s="117"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7" t="str">
        <f>IF(AND('Calculation sheet'!$C29&lt;&gt;0,'Calculation sheet'!$H29=0%),H28,'Calculation sheet'!$H29)</f>
        <v/>
      </c>
      <c r="J29" s="118" t="str">
        <f>IF(AND('Calculation sheet'!$C29&lt;&gt;0,'Calculation sheet'!$I29=0%),I28,'Calculation sheet'!$I29)</f>
        <v/>
      </c>
      <c r="K29" s="119" t="str">
        <f>IFERROR($A$4*'Calculation sheet'!$C29*'Calculation sheet'!$J29/365,"")</f>
        <v/>
      </c>
      <c r="L29" s="120" t="str">
        <f>IFERROR('Calculation sheet'!$K29-'Calculation sheet'!$G29,"")</f>
        <v/>
      </c>
      <c r="M29" s="55"/>
      <c r="N29" s="55"/>
    </row>
    <row r="30" spans="1:14" x14ac:dyDescent="0.25">
      <c r="A30" s="111">
        <v>24</v>
      </c>
      <c r="B30" s="121" t="str">
        <f>IFERROR(IF(DATE(YEAR(B29),MONTH(B29),1)&gt;=DATE(YEAR(Input!$E$4),MONTH(Input!$E$4),1),"",DATE(YEAR(B29),MONTH(B29)+1,1)),"")</f>
        <v/>
      </c>
      <c r="C30" s="122" t="str">
        <f>IFERROR(IF(DATE(YEAR('Calculation sheet'!$B30),MONTH('Calculation sheet'!$B30),1)=DATE(YEAR(Input!$E$4),MONTH(Input!$E$4),1),Input!$H$4,IF('Calculation sheet'!$B30&lt;&gt;"",DAY(EOMONTH('Calculation sheet'!$B30,0)),"")),"")</f>
        <v/>
      </c>
      <c r="D30" s="123"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3" t="str">
        <f>IF(AND('Calculation sheet'!$C30&lt;&gt;0,'Calculation sheet'!$D30=0%),D29,'Calculation sheet'!$D30)</f>
        <v/>
      </c>
      <c r="F30" s="123" t="str">
        <f>IF(AND('Calculation sheet'!$C30&lt;&gt;0,'Calculation sheet'!$E30=0%),E29,'Calculation sheet'!$E30)</f>
        <v/>
      </c>
      <c r="G30" s="124" t="str">
        <f>IFERROR(IF('Calculation sheet'!$F30&lt;&gt;"",$A$4*'Calculation sheet'!$C30*'Calculation sheet'!$F30/365,""),"")</f>
        <v/>
      </c>
      <c r="H30" s="125"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5" t="str">
        <f>IF(AND('Calculation sheet'!$C30&lt;&gt;0,'Calculation sheet'!$H30=0%),H29,'Calculation sheet'!$H30)</f>
        <v/>
      </c>
      <c r="J30" s="126" t="str">
        <f>IF(AND('Calculation sheet'!$C30&lt;&gt;0,'Calculation sheet'!$I30=0%),I29,'Calculation sheet'!$I30)</f>
        <v/>
      </c>
      <c r="K30" s="127" t="str">
        <f>IFERROR($A$4*'Calculation sheet'!$C30*'Calculation sheet'!$J30/365,"")</f>
        <v/>
      </c>
      <c r="L30" s="128" t="str">
        <f>IFERROR('Calculation sheet'!$K30-'Calculation sheet'!$G30,"")</f>
        <v/>
      </c>
      <c r="M30" s="55"/>
      <c r="N30" s="55"/>
    </row>
    <row r="31" spans="1:14" x14ac:dyDescent="0.25">
      <c r="A31" s="110">
        <v>25</v>
      </c>
      <c r="B31" s="113" t="str">
        <f>IFERROR(IF(DATE(YEAR(B30),MONTH(B30),1)&gt;=DATE(YEAR(Input!$E$4),MONTH(Input!$E$4),1),"",DATE(YEAR(B30),MONTH(B30)+1,1)),"")</f>
        <v/>
      </c>
      <c r="C31" s="114" t="str">
        <f>IFERROR(IF(DATE(YEAR('Calculation sheet'!$B31),MONTH('Calculation sheet'!$B31),1)=DATE(YEAR(Input!$E$4),MONTH(Input!$E$4),1),Input!$H$4,IF('Calculation sheet'!$B31&lt;&gt;"",DAY(EOMONTH('Calculation sheet'!$B31,0)),"")),"")</f>
        <v/>
      </c>
      <c r="D31" s="115"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5" t="str">
        <f>IF(AND('Calculation sheet'!$C31&lt;&gt;0,'Calculation sheet'!$D31=0%),D30,'Calculation sheet'!$D31)</f>
        <v/>
      </c>
      <c r="F31" s="115" t="str">
        <f>IF(AND('Calculation sheet'!$C31&lt;&gt;0,'Calculation sheet'!$E31=0%),E30,'Calculation sheet'!$E31)</f>
        <v/>
      </c>
      <c r="G31" s="116" t="str">
        <f>IFERROR(IF('Calculation sheet'!$F31&lt;&gt;"",$A$4*'Calculation sheet'!$C31*'Calculation sheet'!$F31/365,""),"")</f>
        <v/>
      </c>
      <c r="H31" s="117"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7" t="str">
        <f>IF(AND('Calculation sheet'!$C31&lt;&gt;0,'Calculation sheet'!$H31=0%),H30,'Calculation sheet'!$H31)</f>
        <v/>
      </c>
      <c r="J31" s="118" t="str">
        <f>IF(AND('Calculation sheet'!$C31&lt;&gt;0,'Calculation sheet'!$I31=0%),I30,'Calculation sheet'!$I31)</f>
        <v/>
      </c>
      <c r="K31" s="119" t="str">
        <f>IFERROR($A$4*'Calculation sheet'!$C31*'Calculation sheet'!$J31/365,"")</f>
        <v/>
      </c>
      <c r="L31" s="120" t="str">
        <f>IFERROR('Calculation sheet'!$K31-'Calculation sheet'!$G31,"")</f>
        <v/>
      </c>
      <c r="M31" s="55"/>
      <c r="N31" s="55"/>
    </row>
    <row r="32" spans="1:14" x14ac:dyDescent="0.25">
      <c r="A32" s="111">
        <v>26</v>
      </c>
      <c r="B32" s="121" t="str">
        <f>IFERROR(IF(DATE(YEAR(B31),MONTH(B31),1)&gt;=DATE(YEAR(Input!$E$4),MONTH(Input!$E$4),1),"",DATE(YEAR(B31),MONTH(B31)+1,1)),"")</f>
        <v/>
      </c>
      <c r="C32" s="122" t="str">
        <f>IFERROR(IF(DATE(YEAR('Calculation sheet'!$B32),MONTH('Calculation sheet'!$B32),1)=DATE(YEAR(Input!$E$4),MONTH(Input!$E$4),1),Input!$H$4,IF('Calculation sheet'!$B32&lt;&gt;"",DAY(EOMONTH('Calculation sheet'!$B32,0)),"")),"")</f>
        <v/>
      </c>
      <c r="D32" s="123"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3" t="str">
        <f>IF(AND('Calculation sheet'!$C32&lt;&gt;0,'Calculation sheet'!$D32=0%),D31,'Calculation sheet'!$D32)</f>
        <v/>
      </c>
      <c r="F32" s="123" t="str">
        <f>IF(AND('Calculation sheet'!$C32&lt;&gt;0,'Calculation sheet'!$E32=0%),E31,'Calculation sheet'!$E32)</f>
        <v/>
      </c>
      <c r="G32" s="124" t="str">
        <f>IFERROR(IF('Calculation sheet'!$F32&lt;&gt;"",$A$4*'Calculation sheet'!$C32*'Calculation sheet'!$F32/365,""),"")</f>
        <v/>
      </c>
      <c r="H32" s="125"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5" t="str">
        <f>IF(AND('Calculation sheet'!$C32&lt;&gt;0,'Calculation sheet'!$H32=0%),H31,'Calculation sheet'!$H32)</f>
        <v/>
      </c>
      <c r="J32" s="126" t="str">
        <f>IF(AND('Calculation sheet'!$C32&lt;&gt;0,'Calculation sheet'!$I32=0%),I31,'Calculation sheet'!$I32)</f>
        <v/>
      </c>
      <c r="K32" s="127" t="str">
        <f>IFERROR($A$4*'Calculation sheet'!$C32*'Calculation sheet'!$J32/365,"")</f>
        <v/>
      </c>
      <c r="L32" s="128" t="str">
        <f>IFERROR('Calculation sheet'!$K32-'Calculation sheet'!$G32,"")</f>
        <v/>
      </c>
      <c r="M32" s="55"/>
      <c r="N32" s="55"/>
    </row>
    <row r="33" spans="1:14" x14ac:dyDescent="0.25">
      <c r="A33" s="110">
        <v>27</v>
      </c>
      <c r="B33" s="113" t="str">
        <f>IFERROR(IF(DATE(YEAR(B32),MONTH(B32),1)&gt;=DATE(YEAR(Input!$E$4),MONTH(Input!$E$4),1),"",DATE(YEAR(B32),MONTH(B32)+1,1)),"")</f>
        <v/>
      </c>
      <c r="C33" s="114" t="str">
        <f>IFERROR(IF(DATE(YEAR('Calculation sheet'!$B33),MONTH('Calculation sheet'!$B33),1)=DATE(YEAR(Input!$E$4),MONTH(Input!$E$4),1),Input!$H$4,IF('Calculation sheet'!$B33&lt;&gt;"",DAY(EOMONTH('Calculation sheet'!$B33,0)),"")),"")</f>
        <v/>
      </c>
      <c r="D33" s="115"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5" t="str">
        <f>IF(AND('Calculation sheet'!$C33&lt;&gt;0,'Calculation sheet'!$D33=0%),D32,'Calculation sheet'!$D33)</f>
        <v/>
      </c>
      <c r="F33" s="115" t="str">
        <f>IF(AND('Calculation sheet'!$C33&lt;&gt;0,'Calculation sheet'!$E33=0%),E32,'Calculation sheet'!$E33)</f>
        <v/>
      </c>
      <c r="G33" s="116" t="str">
        <f>IFERROR(IF('Calculation sheet'!$F33&lt;&gt;"",$A$4*'Calculation sheet'!$C33*'Calculation sheet'!$F33/365,""),"")</f>
        <v/>
      </c>
      <c r="H33" s="117"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7" t="str">
        <f>IF(AND('Calculation sheet'!$C33&lt;&gt;0,'Calculation sheet'!$H33=0%),H32,'Calculation sheet'!$H33)</f>
        <v/>
      </c>
      <c r="J33" s="118" t="str">
        <f>IF(AND('Calculation sheet'!$C33&lt;&gt;0,'Calculation sheet'!$I33=0%),I32,'Calculation sheet'!$I33)</f>
        <v/>
      </c>
      <c r="K33" s="119" t="str">
        <f>IFERROR($A$4*'Calculation sheet'!$C33*'Calculation sheet'!$J33/365,"")</f>
        <v/>
      </c>
      <c r="L33" s="120" t="str">
        <f>IFERROR('Calculation sheet'!$K33-'Calculation sheet'!$G33,"")</f>
        <v/>
      </c>
      <c r="M33" s="55"/>
      <c r="N33" s="55"/>
    </row>
    <row r="34" spans="1:14" x14ac:dyDescent="0.25">
      <c r="A34" s="111">
        <v>28</v>
      </c>
      <c r="B34" s="121" t="str">
        <f>IFERROR(IF(DATE(YEAR(B33),MONTH(B33),1)&gt;=DATE(YEAR(Input!$E$4),MONTH(Input!$E$4),1),"",DATE(YEAR(B33),MONTH(B33)+1,1)),"")</f>
        <v/>
      </c>
      <c r="C34" s="122" t="str">
        <f>IFERROR(IF(DATE(YEAR('Calculation sheet'!$B34),MONTH('Calculation sheet'!$B34),1)=DATE(YEAR(Input!$E$4),MONTH(Input!$E$4),1),Input!$H$4,IF('Calculation sheet'!$B34&lt;&gt;"",DAY(EOMONTH('Calculation sheet'!$B34,0)),"")),"")</f>
        <v/>
      </c>
      <c r="D34" s="123"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3" t="str">
        <f>IF(AND('Calculation sheet'!$C34&lt;&gt;0,'Calculation sheet'!$D34=0%),D33,'Calculation sheet'!$D34)</f>
        <v/>
      </c>
      <c r="F34" s="123" t="str">
        <f>IF(AND('Calculation sheet'!$C34&lt;&gt;0,'Calculation sheet'!$E34=0%),E33,'Calculation sheet'!$E34)</f>
        <v/>
      </c>
      <c r="G34" s="124" t="str">
        <f>IFERROR(IF('Calculation sheet'!$F34&lt;&gt;"",$A$4*'Calculation sheet'!$C34*'Calculation sheet'!$F34/365,""),"")</f>
        <v/>
      </c>
      <c r="H34" s="125"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5" t="str">
        <f>IF(AND('Calculation sheet'!$C34&lt;&gt;0,'Calculation sheet'!$H34=0%),H33,'Calculation sheet'!$H34)</f>
        <v/>
      </c>
      <c r="J34" s="126" t="str">
        <f>IF(AND('Calculation sheet'!$C34&lt;&gt;0,'Calculation sheet'!$I34=0%),I33,'Calculation sheet'!$I34)</f>
        <v/>
      </c>
      <c r="K34" s="127" t="str">
        <f>IFERROR($A$4*'Calculation sheet'!$C34*'Calculation sheet'!$J34/365,"")</f>
        <v/>
      </c>
      <c r="L34" s="128" t="str">
        <f>IFERROR('Calculation sheet'!$K34-'Calculation sheet'!$G34,"")</f>
        <v/>
      </c>
      <c r="M34" s="55"/>
      <c r="N34" s="55"/>
    </row>
    <row r="35" spans="1:14" x14ac:dyDescent="0.25">
      <c r="A35" s="110">
        <v>29</v>
      </c>
      <c r="B35" s="113" t="str">
        <f>IFERROR(IF(DATE(YEAR(B34),MONTH(B34),1)&gt;=DATE(YEAR(Input!$E$4),MONTH(Input!$E$4),1),"",DATE(YEAR(B34),MONTH(B34)+1,1)),"")</f>
        <v/>
      </c>
      <c r="C35" s="114" t="str">
        <f>IFERROR(IF(DATE(YEAR('Calculation sheet'!$B35),MONTH('Calculation sheet'!$B35),1)=DATE(YEAR(Input!$E$4),MONTH(Input!$E$4),1),Input!$H$4,IF('Calculation sheet'!$B35&lt;&gt;"",DAY(EOMONTH('Calculation sheet'!$B35,0)),"")),"")</f>
        <v/>
      </c>
      <c r="D35" s="115"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5" t="str">
        <f>IF(AND('Calculation sheet'!$C35&lt;&gt;0,'Calculation sheet'!$D35=0%),D34,'Calculation sheet'!$D35)</f>
        <v/>
      </c>
      <c r="F35" s="115" t="str">
        <f>IF(AND('Calculation sheet'!$C35&lt;&gt;0,'Calculation sheet'!$E35=0%),E34,'Calculation sheet'!$E35)</f>
        <v/>
      </c>
      <c r="G35" s="116" t="str">
        <f>IFERROR(IF('Calculation sheet'!$F35&lt;&gt;"",$A$4*'Calculation sheet'!$C35*'Calculation sheet'!$F35/365,""),"")</f>
        <v/>
      </c>
      <c r="H35" s="117"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7" t="str">
        <f>IF(AND('Calculation sheet'!$C35&lt;&gt;0,'Calculation sheet'!$H35=0%),H34,'Calculation sheet'!$H35)</f>
        <v/>
      </c>
      <c r="J35" s="118" t="str">
        <f>IF(AND('Calculation sheet'!$C35&lt;&gt;0,'Calculation sheet'!$I35=0%),I34,'Calculation sheet'!$I35)</f>
        <v/>
      </c>
      <c r="K35" s="119" t="str">
        <f>IFERROR($A$4*'Calculation sheet'!$C35*'Calculation sheet'!$J35/365,"")</f>
        <v/>
      </c>
      <c r="L35" s="120" t="str">
        <f>IFERROR('Calculation sheet'!$K35-'Calculation sheet'!$G35,"")</f>
        <v/>
      </c>
      <c r="M35" s="55"/>
      <c r="N35" s="55"/>
    </row>
    <row r="36" spans="1:14" x14ac:dyDescent="0.25">
      <c r="A36" s="111">
        <v>30</v>
      </c>
      <c r="B36" s="121" t="str">
        <f>IFERROR(IF(DATE(YEAR(B35),MONTH(B35),1)&gt;=DATE(YEAR(Input!$E$4),MONTH(Input!$E$4),1),"",DATE(YEAR(B35),MONTH(B35)+1,1)),"")</f>
        <v/>
      </c>
      <c r="C36" s="122" t="str">
        <f>IFERROR(IF(DATE(YEAR('Calculation sheet'!$B36),MONTH('Calculation sheet'!$B36),1)=DATE(YEAR(Input!$E$4),MONTH(Input!$E$4),1),Input!$H$4,IF('Calculation sheet'!$B36&lt;&gt;"",DAY(EOMONTH('Calculation sheet'!$B36,0)),"")),"")</f>
        <v/>
      </c>
      <c r="D36" s="123"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3" t="str">
        <f>IF(AND('Calculation sheet'!$C36&lt;&gt;0,'Calculation sheet'!$D36=0%),D35,'Calculation sheet'!$D36)</f>
        <v/>
      </c>
      <c r="F36" s="123" t="str">
        <f>IF(AND('Calculation sheet'!$C36&lt;&gt;0,'Calculation sheet'!$E36=0%),E35,'Calculation sheet'!$E36)</f>
        <v/>
      </c>
      <c r="G36" s="124" t="str">
        <f>IFERROR(IF('Calculation sheet'!$F36&lt;&gt;"",$A$4*'Calculation sheet'!$C36*'Calculation sheet'!$F36/365,""),"")</f>
        <v/>
      </c>
      <c r="H36" s="125"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5" t="str">
        <f>IF(AND('Calculation sheet'!$C36&lt;&gt;0,'Calculation sheet'!$H36=0%),H35,'Calculation sheet'!$H36)</f>
        <v/>
      </c>
      <c r="J36" s="126" t="str">
        <f>IF(AND('Calculation sheet'!$C36&lt;&gt;0,'Calculation sheet'!$I36=0%),I35,'Calculation sheet'!$I36)</f>
        <v/>
      </c>
      <c r="K36" s="127" t="str">
        <f>IFERROR($A$4*'Calculation sheet'!$C36*'Calculation sheet'!$J36/365,"")</f>
        <v/>
      </c>
      <c r="L36" s="128" t="str">
        <f>IFERROR('Calculation sheet'!$K36-'Calculation sheet'!$G36,"")</f>
        <v/>
      </c>
      <c r="M36" s="55"/>
      <c r="N36" s="55"/>
    </row>
    <row r="37" spans="1:14" x14ac:dyDescent="0.25">
      <c r="A37" s="110">
        <v>31</v>
      </c>
      <c r="B37" s="113" t="str">
        <f>IFERROR(IF(DATE(YEAR(B36),MONTH(B36),1)&gt;=DATE(YEAR(Input!$E$4),MONTH(Input!$E$4),1),"",DATE(YEAR(B36),MONTH(B36)+1,1)),"")</f>
        <v/>
      </c>
      <c r="C37" s="114" t="str">
        <f>IFERROR(IF(DATE(YEAR('Calculation sheet'!$B37),MONTH('Calculation sheet'!$B37),1)=DATE(YEAR(Input!$E$4),MONTH(Input!$E$4),1),Input!$H$4,IF('Calculation sheet'!$B37&lt;&gt;"",DAY(EOMONTH('Calculation sheet'!$B37,0)),"")),"")</f>
        <v/>
      </c>
      <c r="D37" s="115"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5" t="str">
        <f>IF(AND('Calculation sheet'!$C37&lt;&gt;0,'Calculation sheet'!$D37=0%),D36,'Calculation sheet'!$D37)</f>
        <v/>
      </c>
      <c r="F37" s="115" t="str">
        <f>IF(AND('Calculation sheet'!$C37&lt;&gt;0,'Calculation sheet'!$E37=0%),E36,'Calculation sheet'!$E37)</f>
        <v/>
      </c>
      <c r="G37" s="116" t="str">
        <f>IFERROR(IF('Calculation sheet'!$F37&lt;&gt;"",$A$4*'Calculation sheet'!$C37*'Calculation sheet'!$F37/365,""),"")</f>
        <v/>
      </c>
      <c r="H37" s="117"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7" t="str">
        <f>IF(AND('Calculation sheet'!$C37&lt;&gt;0,'Calculation sheet'!$H37=0%),H36,'Calculation sheet'!$H37)</f>
        <v/>
      </c>
      <c r="J37" s="118" t="str">
        <f>IF(AND('Calculation sheet'!$C37&lt;&gt;0,'Calculation sheet'!$I37=0%),I36,'Calculation sheet'!$I37)</f>
        <v/>
      </c>
      <c r="K37" s="119" t="str">
        <f>IFERROR($A$4*'Calculation sheet'!$C37*'Calculation sheet'!$J37/365,"")</f>
        <v/>
      </c>
      <c r="L37" s="120" t="str">
        <f>IFERROR('Calculation sheet'!$K37-'Calculation sheet'!$G37,"")</f>
        <v/>
      </c>
      <c r="M37" s="55"/>
      <c r="N37" s="55"/>
    </row>
    <row r="38" spans="1:14" x14ac:dyDescent="0.25">
      <c r="A38" s="111">
        <v>32</v>
      </c>
      <c r="B38" s="121" t="str">
        <f>IFERROR(IF(DATE(YEAR(B37),MONTH(B37),1)&gt;=DATE(YEAR(Input!$E$4),MONTH(Input!$E$4),1),"",DATE(YEAR(B37),MONTH(B37)+1,1)),"")</f>
        <v/>
      </c>
      <c r="C38" s="122" t="str">
        <f>IFERROR(IF(DATE(YEAR('Calculation sheet'!$B38),MONTH('Calculation sheet'!$B38),1)=DATE(YEAR(Input!$E$4),MONTH(Input!$E$4),1),Input!$H$4,IF('Calculation sheet'!$B38&lt;&gt;"",DAY(EOMONTH('Calculation sheet'!$B38,0)),"")),"")</f>
        <v/>
      </c>
      <c r="D38" s="123"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3" t="str">
        <f>IF(AND('Calculation sheet'!$C38&lt;&gt;0,'Calculation sheet'!$D38=0%),D37,'Calculation sheet'!$D38)</f>
        <v/>
      </c>
      <c r="F38" s="123" t="str">
        <f>IF(AND('Calculation sheet'!$C38&lt;&gt;0,'Calculation sheet'!$E38=0%),E37,'Calculation sheet'!$E38)</f>
        <v/>
      </c>
      <c r="G38" s="124" t="str">
        <f>IFERROR(IF('Calculation sheet'!$F38&lt;&gt;"",$A$4*'Calculation sheet'!$C38*'Calculation sheet'!$F38/365,""),"")</f>
        <v/>
      </c>
      <c r="H38" s="125"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5" t="str">
        <f>IF(AND('Calculation sheet'!$C38&lt;&gt;0,'Calculation sheet'!$H38=0%),H37,'Calculation sheet'!$H38)</f>
        <v/>
      </c>
      <c r="J38" s="126" t="str">
        <f>IF(AND('Calculation sheet'!$C38&lt;&gt;0,'Calculation sheet'!$I38=0%),I37,'Calculation sheet'!$I38)</f>
        <v/>
      </c>
      <c r="K38" s="127" t="str">
        <f>IFERROR($A$4*'Calculation sheet'!$C38*'Calculation sheet'!$J38/365,"")</f>
        <v/>
      </c>
      <c r="L38" s="128" t="str">
        <f>IFERROR('Calculation sheet'!$K38-'Calculation sheet'!$G38,"")</f>
        <v/>
      </c>
      <c r="M38" s="55"/>
      <c r="N38" s="55"/>
    </row>
    <row r="39" spans="1:14" x14ac:dyDescent="0.25">
      <c r="A39" s="110">
        <v>33</v>
      </c>
      <c r="B39" s="113" t="str">
        <f>IFERROR(IF(DATE(YEAR(B38),MONTH(B38),1)&gt;=DATE(YEAR(Input!$E$4),MONTH(Input!$E$4),1),"",DATE(YEAR(B38),MONTH(B38)+1,1)),"")</f>
        <v/>
      </c>
      <c r="C39" s="114" t="str">
        <f>IFERROR(IF(DATE(YEAR('Calculation sheet'!$B39),MONTH('Calculation sheet'!$B39),1)=DATE(YEAR(Input!$E$4),MONTH(Input!$E$4),1),Input!$H$4,IF('Calculation sheet'!$B39&lt;&gt;"",DAY(EOMONTH('Calculation sheet'!$B39,0)),"")),"")</f>
        <v/>
      </c>
      <c r="D39" s="115"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5" t="str">
        <f>IF(AND('Calculation sheet'!$C39&lt;&gt;0,'Calculation sheet'!$D39=0%),D38,'Calculation sheet'!$D39)</f>
        <v/>
      </c>
      <c r="F39" s="115" t="str">
        <f>IF(AND('Calculation sheet'!$C39&lt;&gt;0,'Calculation sheet'!$E39=0%),E38,'Calculation sheet'!$E39)</f>
        <v/>
      </c>
      <c r="G39" s="116" t="str">
        <f>IFERROR(IF('Calculation sheet'!$F39&lt;&gt;"",$A$4*'Calculation sheet'!$C39*'Calculation sheet'!$F39/365,""),"")</f>
        <v/>
      </c>
      <c r="H39" s="117"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7" t="str">
        <f>IF(AND('Calculation sheet'!$C39&lt;&gt;0,'Calculation sheet'!$H39=0%),H38,'Calculation sheet'!$H39)</f>
        <v/>
      </c>
      <c r="J39" s="118" t="str">
        <f>IF(AND('Calculation sheet'!$C39&lt;&gt;0,'Calculation sheet'!$I39=0%),I38,'Calculation sheet'!$I39)</f>
        <v/>
      </c>
      <c r="K39" s="119" t="str">
        <f>IFERROR($A$4*'Calculation sheet'!$C39*'Calculation sheet'!$J39/365,"")</f>
        <v/>
      </c>
      <c r="L39" s="120" t="str">
        <f>IFERROR('Calculation sheet'!$K39-'Calculation sheet'!$G39,"")</f>
        <v/>
      </c>
      <c r="M39" s="55"/>
      <c r="N39" s="55"/>
    </row>
    <row r="40" spans="1:14" x14ac:dyDescent="0.25">
      <c r="A40" s="111">
        <v>34</v>
      </c>
      <c r="B40" s="121" t="str">
        <f>IFERROR(IF(DATE(YEAR(B39),MONTH(B39),1)&gt;=DATE(YEAR(Input!$E$4),MONTH(Input!$E$4),1),"",DATE(YEAR(B39),MONTH(B39)+1,1)),"")</f>
        <v/>
      </c>
      <c r="C40" s="122" t="str">
        <f>IFERROR(IF(DATE(YEAR('Calculation sheet'!$B40),MONTH('Calculation sheet'!$B40),1)=DATE(YEAR(Input!$E$4),MONTH(Input!$E$4),1),Input!$H$4,IF('Calculation sheet'!$B40&lt;&gt;"",DAY(EOMONTH('Calculation sheet'!$B40,0)),"")),"")</f>
        <v/>
      </c>
      <c r="D40" s="123"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3" t="str">
        <f>IF(AND('Calculation sheet'!$C40&lt;&gt;0,'Calculation sheet'!$D40=0%),D39,'Calculation sheet'!$D40)</f>
        <v/>
      </c>
      <c r="F40" s="123" t="str">
        <f>IF(AND('Calculation sheet'!$C40&lt;&gt;0,'Calculation sheet'!$E40=0%),E39,'Calculation sheet'!$E40)</f>
        <v/>
      </c>
      <c r="G40" s="124" t="str">
        <f>IFERROR(IF('Calculation sheet'!$F40&lt;&gt;"",$A$4*'Calculation sheet'!$C40*'Calculation sheet'!$F40/365,""),"")</f>
        <v/>
      </c>
      <c r="H40" s="125"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5" t="str">
        <f>IF(AND('Calculation sheet'!$C40&lt;&gt;0,'Calculation sheet'!$H40=0%),H39,'Calculation sheet'!$H40)</f>
        <v/>
      </c>
      <c r="J40" s="126" t="str">
        <f>IF(AND('Calculation sheet'!$C40&lt;&gt;0,'Calculation sheet'!$I40=0%),I39,'Calculation sheet'!$I40)</f>
        <v/>
      </c>
      <c r="K40" s="127" t="str">
        <f>IFERROR($A$4*'Calculation sheet'!$C40*'Calculation sheet'!$J40/365,"")</f>
        <v/>
      </c>
      <c r="L40" s="128" t="str">
        <f>IFERROR('Calculation sheet'!$K40-'Calculation sheet'!$G40,"")</f>
        <v/>
      </c>
      <c r="M40" s="55"/>
      <c r="N40" s="55"/>
    </row>
    <row r="41" spans="1:14" x14ac:dyDescent="0.25">
      <c r="A41" s="110">
        <v>35</v>
      </c>
      <c r="B41" s="113" t="str">
        <f>IFERROR(IF(DATE(YEAR(B40),MONTH(B40),1)&gt;=DATE(YEAR(Input!$E$4),MONTH(Input!$E$4),1),"",DATE(YEAR(B40),MONTH(B40)+1,1)),"")</f>
        <v/>
      </c>
      <c r="C41" s="114" t="str">
        <f>IFERROR(IF(DATE(YEAR('Calculation sheet'!$B41),MONTH('Calculation sheet'!$B41),1)=DATE(YEAR(Input!$E$4),MONTH(Input!$E$4),1),Input!$H$4,IF('Calculation sheet'!$B41&lt;&gt;"",DAY(EOMONTH('Calculation sheet'!$B41,0)),"")),"")</f>
        <v/>
      </c>
      <c r="D41" s="115"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5" t="str">
        <f>IF(AND('Calculation sheet'!$C41&lt;&gt;0,'Calculation sheet'!$D41=0%),D40,'Calculation sheet'!$D41)</f>
        <v/>
      </c>
      <c r="F41" s="115" t="str">
        <f>IF(AND('Calculation sheet'!$C41&lt;&gt;0,'Calculation sheet'!$E41=0%),E40,'Calculation sheet'!$E41)</f>
        <v/>
      </c>
      <c r="G41" s="116" t="str">
        <f>IFERROR(IF('Calculation sheet'!$F41&lt;&gt;"",$A$4*'Calculation sheet'!$C41*'Calculation sheet'!$F41/365,""),"")</f>
        <v/>
      </c>
      <c r="H41" s="117"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7" t="str">
        <f>IF(AND('Calculation sheet'!$C41&lt;&gt;0,'Calculation sheet'!$H41=0%),H40,'Calculation sheet'!$H41)</f>
        <v/>
      </c>
      <c r="J41" s="118" t="str">
        <f>IF(AND('Calculation sheet'!$C41&lt;&gt;0,'Calculation sheet'!$I41=0%),I40,'Calculation sheet'!$I41)</f>
        <v/>
      </c>
      <c r="K41" s="119" t="str">
        <f>IFERROR($A$4*'Calculation sheet'!$C41*'Calculation sheet'!$J41/365,"")</f>
        <v/>
      </c>
      <c r="L41" s="120" t="str">
        <f>IFERROR('Calculation sheet'!$K41-'Calculation sheet'!$G41,"")</f>
        <v/>
      </c>
      <c r="M41" s="55"/>
      <c r="N41" s="55"/>
    </row>
    <row r="42" spans="1:14" x14ac:dyDescent="0.25">
      <c r="A42" s="111">
        <v>36</v>
      </c>
      <c r="B42" s="121" t="str">
        <f>IFERROR(IF(DATE(YEAR(B41),MONTH(B41),1)&gt;=DATE(YEAR(Input!$E$4),MONTH(Input!$E$4),1),"",DATE(YEAR(B41),MONTH(B41)+1,1)),"")</f>
        <v/>
      </c>
      <c r="C42" s="122" t="str">
        <f>IFERROR(IF(DATE(YEAR('Calculation sheet'!$B42),MONTH('Calculation sheet'!$B42),1)=DATE(YEAR(Input!$E$4),MONTH(Input!$E$4),1),Input!$H$4,IF('Calculation sheet'!$B42&lt;&gt;"",DAY(EOMONTH('Calculation sheet'!$B42,0)),"")),"")</f>
        <v/>
      </c>
      <c r="D42" s="123"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3" t="str">
        <f>IF(AND('Calculation sheet'!$C42&lt;&gt;0,'Calculation sheet'!$D42=0%),D41,'Calculation sheet'!$D42)</f>
        <v/>
      </c>
      <c r="F42" s="123" t="str">
        <f>IF(AND('Calculation sheet'!$C42&lt;&gt;0,'Calculation sheet'!$E42=0%),E41,'Calculation sheet'!$E42)</f>
        <v/>
      </c>
      <c r="G42" s="124" t="str">
        <f>IFERROR(IF('Calculation sheet'!$F42&lt;&gt;"",$A$4*'Calculation sheet'!$C42*'Calculation sheet'!$F42/365,""),"")</f>
        <v/>
      </c>
      <c r="H42" s="125"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5" t="str">
        <f>IF(AND('Calculation sheet'!$C42&lt;&gt;0,'Calculation sheet'!$H42=0%),H41,'Calculation sheet'!$H42)</f>
        <v/>
      </c>
      <c r="J42" s="126" t="str">
        <f>IF(AND('Calculation sheet'!$C42&lt;&gt;0,'Calculation sheet'!$I42=0%),I41,'Calculation sheet'!$I42)</f>
        <v/>
      </c>
      <c r="K42" s="127" t="str">
        <f>IFERROR($A$4*'Calculation sheet'!$C42*'Calculation sheet'!$J42/365,"")</f>
        <v/>
      </c>
      <c r="L42" s="128" t="str">
        <f>IFERROR('Calculation sheet'!$K42-'Calculation sheet'!$G42,"")</f>
        <v/>
      </c>
      <c r="M42" s="55"/>
      <c r="N42" s="55"/>
    </row>
    <row r="43" spans="1:14" x14ac:dyDescent="0.25">
      <c r="A43" s="110">
        <v>37</v>
      </c>
      <c r="B43" s="113" t="str">
        <f>IFERROR(IF(DATE(YEAR(B42),MONTH(B42),1)&gt;=DATE(YEAR(Input!$E$4),MONTH(Input!$E$4),1),"",DATE(YEAR(B42),MONTH(B42)+1,1)),"")</f>
        <v/>
      </c>
      <c r="C43" s="114" t="str">
        <f>IFERROR(IF(DATE(YEAR('Calculation sheet'!$B43),MONTH('Calculation sheet'!$B43),1)=DATE(YEAR(Input!$E$4),MONTH(Input!$E$4),1),Input!$H$4,IF('Calculation sheet'!$B43&lt;&gt;"",DAY(EOMONTH('Calculation sheet'!$B43,0)),"")),"")</f>
        <v/>
      </c>
      <c r="D43" s="115"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5" t="str">
        <f>IF(AND('Calculation sheet'!$C43&lt;&gt;0,'Calculation sheet'!$D43=0%),D42,'Calculation sheet'!$D43)</f>
        <v/>
      </c>
      <c r="F43" s="115" t="str">
        <f>IF(AND('Calculation sheet'!$C43&lt;&gt;0,'Calculation sheet'!$E43=0%),E42,'Calculation sheet'!$E43)</f>
        <v/>
      </c>
      <c r="G43" s="116" t="str">
        <f>IFERROR(IF('Calculation sheet'!$F43&lt;&gt;"",$A$4*'Calculation sheet'!$C43*'Calculation sheet'!$F43/365,""),"")</f>
        <v/>
      </c>
      <c r="H43" s="117"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7" t="str">
        <f>IF(AND('Calculation sheet'!$C43&lt;&gt;0,'Calculation sheet'!$H43=0%),H42,'Calculation sheet'!$H43)</f>
        <v/>
      </c>
      <c r="J43" s="118" t="str">
        <f>IF(AND('Calculation sheet'!$C43&lt;&gt;0,'Calculation sheet'!$I43=0%),I42,'Calculation sheet'!$I43)</f>
        <v/>
      </c>
      <c r="K43" s="119" t="str">
        <f>IFERROR($A$4*'Calculation sheet'!$C43*'Calculation sheet'!$J43/365,"")</f>
        <v/>
      </c>
      <c r="L43" s="120" t="str">
        <f>IFERROR('Calculation sheet'!$K43-'Calculation sheet'!$G43,"")</f>
        <v/>
      </c>
      <c r="M43" s="55"/>
      <c r="N43" s="55"/>
    </row>
    <row r="44" spans="1:14" x14ac:dyDescent="0.25">
      <c r="A44" s="111">
        <v>38</v>
      </c>
      <c r="B44" s="121" t="str">
        <f>IFERROR(IF(DATE(YEAR(B43),MONTH(B43),1)&gt;=DATE(YEAR(Input!$E$4),MONTH(Input!$E$4),1),"",DATE(YEAR(B43),MONTH(B43)+1,1)),"")</f>
        <v/>
      </c>
      <c r="C44" s="122" t="str">
        <f>IFERROR(IF(DATE(YEAR('Calculation sheet'!$B44),MONTH('Calculation sheet'!$B44),1)=DATE(YEAR(Input!$E$4),MONTH(Input!$E$4),1),Input!$H$4,IF('Calculation sheet'!$B44&lt;&gt;"",DAY(EOMONTH('Calculation sheet'!$B44,0)),"")),"")</f>
        <v/>
      </c>
      <c r="D44" s="123"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3" t="str">
        <f>IF(AND('Calculation sheet'!$C44&lt;&gt;0,'Calculation sheet'!$D44=0%),D43,'Calculation sheet'!$D44)</f>
        <v/>
      </c>
      <c r="F44" s="123" t="str">
        <f>IF(AND('Calculation sheet'!$C44&lt;&gt;0,'Calculation sheet'!$E44=0%),E43,'Calculation sheet'!$E44)</f>
        <v/>
      </c>
      <c r="G44" s="124" t="str">
        <f>IFERROR(IF('Calculation sheet'!$F44&lt;&gt;"",$A$4*'Calculation sheet'!$C44*'Calculation sheet'!$F44/365,""),"")</f>
        <v/>
      </c>
      <c r="H44" s="125"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5" t="str">
        <f>IF(AND('Calculation sheet'!$C44&lt;&gt;0,'Calculation sheet'!$H44=0%),H43,'Calculation sheet'!$H44)</f>
        <v/>
      </c>
      <c r="J44" s="126" t="str">
        <f>IF(AND('Calculation sheet'!$C44&lt;&gt;0,'Calculation sheet'!$I44=0%),I43,'Calculation sheet'!$I44)</f>
        <v/>
      </c>
      <c r="K44" s="127" t="str">
        <f>IFERROR($A$4*'Calculation sheet'!$C44*'Calculation sheet'!$J44/365,"")</f>
        <v/>
      </c>
      <c r="L44" s="128" t="str">
        <f>IFERROR('Calculation sheet'!$K44-'Calculation sheet'!$G44,"")</f>
        <v/>
      </c>
      <c r="M44" s="55"/>
      <c r="N44" s="55"/>
    </row>
    <row r="45" spans="1:14" x14ac:dyDescent="0.25">
      <c r="A45" s="110">
        <v>39</v>
      </c>
      <c r="B45" s="113" t="str">
        <f>IFERROR(IF(DATE(YEAR(B44),MONTH(B44),1)&gt;=DATE(YEAR(Input!$E$4),MONTH(Input!$E$4),1),"",DATE(YEAR(B44),MONTH(B44)+1,1)),"")</f>
        <v/>
      </c>
      <c r="C45" s="114" t="str">
        <f>IFERROR(IF(DATE(YEAR('Calculation sheet'!$B45),MONTH('Calculation sheet'!$B45),1)=DATE(YEAR(Input!$E$4),MONTH(Input!$E$4),1),Input!$H$4,IF('Calculation sheet'!$B45&lt;&gt;"",DAY(EOMONTH('Calculation sheet'!$B45,0)),"")),"")</f>
        <v/>
      </c>
      <c r="D45" s="115"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5" t="str">
        <f>IF(AND('Calculation sheet'!$C45&lt;&gt;0,'Calculation sheet'!$D45=0%),D44,'Calculation sheet'!$D45)</f>
        <v/>
      </c>
      <c r="F45" s="115" t="str">
        <f>IF(AND('Calculation sheet'!$C45&lt;&gt;0,'Calculation sheet'!$E45=0%),E44,'Calculation sheet'!$E45)</f>
        <v/>
      </c>
      <c r="G45" s="116" t="str">
        <f>IFERROR(IF('Calculation sheet'!$F45&lt;&gt;"",$A$4*'Calculation sheet'!$C45*'Calculation sheet'!$F45/365,""),"")</f>
        <v/>
      </c>
      <c r="H45" s="117"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7" t="str">
        <f>IF(AND('Calculation sheet'!$C45&lt;&gt;0,'Calculation sheet'!$H45=0%),H44,'Calculation sheet'!$H45)</f>
        <v/>
      </c>
      <c r="J45" s="118" t="str">
        <f>IF(AND('Calculation sheet'!$C45&lt;&gt;0,'Calculation sheet'!$I45=0%),I44,'Calculation sheet'!$I45)</f>
        <v/>
      </c>
      <c r="K45" s="119" t="str">
        <f>IFERROR($A$4*'Calculation sheet'!$C45*'Calculation sheet'!$J45/365,"")</f>
        <v/>
      </c>
      <c r="L45" s="120" t="str">
        <f>IFERROR('Calculation sheet'!$K45-'Calculation sheet'!$G45,"")</f>
        <v/>
      </c>
      <c r="M45" s="55"/>
      <c r="N45" s="55"/>
    </row>
    <row r="46" spans="1:14" x14ac:dyDescent="0.25">
      <c r="A46" s="111">
        <v>40</v>
      </c>
      <c r="B46" s="121" t="str">
        <f>IFERROR(IF(DATE(YEAR(B45),MONTH(B45),1)&gt;=DATE(YEAR(Input!$E$4),MONTH(Input!$E$4),1),"",DATE(YEAR(B45),MONTH(B45)+1,1)),"")</f>
        <v/>
      </c>
      <c r="C46" s="122" t="str">
        <f>IFERROR(IF(DATE(YEAR('Calculation sheet'!$B46),MONTH('Calculation sheet'!$B46),1)=DATE(YEAR(Input!$E$4),MONTH(Input!$E$4),1),Input!$H$4,IF('Calculation sheet'!$B46&lt;&gt;"",DAY(EOMONTH('Calculation sheet'!$B46,0)),"")),"")</f>
        <v/>
      </c>
      <c r="D46" s="123"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3" t="str">
        <f>IF(AND('Calculation sheet'!$C46&lt;&gt;0,'Calculation sheet'!$D46=0%),D45,'Calculation sheet'!$D46)</f>
        <v/>
      </c>
      <c r="F46" s="123" t="str">
        <f>IF(AND('Calculation sheet'!$C46&lt;&gt;0,'Calculation sheet'!$E46=0%),E45,'Calculation sheet'!$E46)</f>
        <v/>
      </c>
      <c r="G46" s="124" t="str">
        <f>IFERROR(IF('Calculation sheet'!$F46&lt;&gt;"",$A$4*'Calculation sheet'!$C46*'Calculation sheet'!$F46/365,""),"")</f>
        <v/>
      </c>
      <c r="H46" s="125"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5" t="str">
        <f>IF(AND('Calculation sheet'!$C46&lt;&gt;0,'Calculation sheet'!$H46=0%),H45,'Calculation sheet'!$H46)</f>
        <v/>
      </c>
      <c r="J46" s="126" t="str">
        <f>IF(AND('Calculation sheet'!$C46&lt;&gt;0,'Calculation sheet'!$I46=0%),I45,'Calculation sheet'!$I46)</f>
        <v/>
      </c>
      <c r="K46" s="127" t="str">
        <f>IFERROR($A$4*'Calculation sheet'!$C46*'Calculation sheet'!$J46/365,"")</f>
        <v/>
      </c>
      <c r="L46" s="128" t="str">
        <f>IFERROR('Calculation sheet'!$K46-'Calculation sheet'!$G46,"")</f>
        <v/>
      </c>
      <c r="M46" s="55"/>
      <c r="N46" s="55"/>
    </row>
    <row r="47" spans="1:14" x14ac:dyDescent="0.25">
      <c r="A47" s="110">
        <v>41</v>
      </c>
      <c r="B47" s="113" t="str">
        <f>IFERROR(IF(DATE(YEAR(B46),MONTH(B46),1)&gt;=DATE(YEAR(Input!$E$4),MONTH(Input!$E$4),1),"",DATE(YEAR(B46),MONTH(B46)+1,1)),"")</f>
        <v/>
      </c>
      <c r="C47" s="114" t="str">
        <f>IFERROR(IF(DATE(YEAR('Calculation sheet'!$B47),MONTH('Calculation sheet'!$B47),1)=DATE(YEAR(Input!$E$4),MONTH(Input!$E$4),1),Input!$H$4,IF('Calculation sheet'!$B47&lt;&gt;"",DAY(EOMONTH('Calculation sheet'!$B47,0)),"")),"")</f>
        <v/>
      </c>
      <c r="D47" s="115"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5" t="str">
        <f>IF(AND('Calculation sheet'!$C47&lt;&gt;0,'Calculation sheet'!$D47=0%),D46,'Calculation sheet'!$D47)</f>
        <v/>
      </c>
      <c r="F47" s="115" t="str">
        <f>IF(AND('Calculation sheet'!$C47&lt;&gt;0,'Calculation sheet'!$E47=0%),E46,'Calculation sheet'!$E47)</f>
        <v/>
      </c>
      <c r="G47" s="116" t="str">
        <f>IFERROR(IF('Calculation sheet'!$F47&lt;&gt;"",$A$4*'Calculation sheet'!$C47*'Calculation sheet'!$F47/365,""),"")</f>
        <v/>
      </c>
      <c r="H47" s="117"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7" t="str">
        <f>IF(AND('Calculation sheet'!$C47&lt;&gt;0,'Calculation sheet'!$H47=0%),H46,'Calculation sheet'!$H47)</f>
        <v/>
      </c>
      <c r="J47" s="118" t="str">
        <f>IF(AND('Calculation sheet'!$C47&lt;&gt;0,'Calculation sheet'!$I47=0%),I46,'Calculation sheet'!$I47)</f>
        <v/>
      </c>
      <c r="K47" s="119" t="str">
        <f>IFERROR($A$4*'Calculation sheet'!$C47*'Calculation sheet'!$J47/365,"")</f>
        <v/>
      </c>
      <c r="L47" s="120" t="str">
        <f>IFERROR('Calculation sheet'!$K47-'Calculation sheet'!$G47,"")</f>
        <v/>
      </c>
      <c r="M47" s="55"/>
      <c r="N47" s="55"/>
    </row>
    <row r="48" spans="1:14" x14ac:dyDescent="0.25">
      <c r="A48" s="111">
        <v>42</v>
      </c>
      <c r="B48" s="121" t="str">
        <f>IFERROR(IF(DATE(YEAR(B47),MONTH(B47),1)&gt;=DATE(YEAR(Input!$E$4),MONTH(Input!$E$4),1),"",DATE(YEAR(B47),MONTH(B47)+1,1)),"")</f>
        <v/>
      </c>
      <c r="C48" s="122" t="str">
        <f>IFERROR(IF(DATE(YEAR('Calculation sheet'!$B48),MONTH('Calculation sheet'!$B48),1)=DATE(YEAR(Input!$E$4),MONTH(Input!$E$4),1),Input!$H$4,IF('Calculation sheet'!$B48&lt;&gt;"",DAY(EOMONTH('Calculation sheet'!$B48,0)),"")),"")</f>
        <v/>
      </c>
      <c r="D48" s="123"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3" t="str">
        <f>IF(AND('Calculation sheet'!$C48&lt;&gt;0,'Calculation sheet'!$D48=0%),D47,'Calculation sheet'!$D48)</f>
        <v/>
      </c>
      <c r="F48" s="123" t="str">
        <f>IF(AND('Calculation sheet'!$C48&lt;&gt;0,'Calculation sheet'!$E48=0%),E47,'Calculation sheet'!$E48)</f>
        <v/>
      </c>
      <c r="G48" s="124" t="str">
        <f>IFERROR(IF('Calculation sheet'!$F48&lt;&gt;"",$A$4*'Calculation sheet'!$C48*'Calculation sheet'!$F48/365,""),"")</f>
        <v/>
      </c>
      <c r="H48" s="125"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5" t="str">
        <f>IF(AND('Calculation sheet'!$C48&lt;&gt;0,'Calculation sheet'!$H48=0%),H47,'Calculation sheet'!$H48)</f>
        <v/>
      </c>
      <c r="J48" s="126" t="str">
        <f>IF(AND('Calculation sheet'!$C48&lt;&gt;0,'Calculation sheet'!$I48=0%),I47,'Calculation sheet'!$I48)</f>
        <v/>
      </c>
      <c r="K48" s="127" t="str">
        <f>IFERROR($A$4*'Calculation sheet'!$C48*'Calculation sheet'!$J48/365,"")</f>
        <v/>
      </c>
      <c r="L48" s="128" t="str">
        <f>IFERROR('Calculation sheet'!$K48-'Calculation sheet'!$G48,"")</f>
        <v/>
      </c>
      <c r="M48" s="55"/>
      <c r="N48" s="55"/>
    </row>
    <row r="49" spans="1:14" x14ac:dyDescent="0.25">
      <c r="A49" s="110">
        <v>43</v>
      </c>
      <c r="B49" s="113" t="str">
        <f>IFERROR(IF(DATE(YEAR(B48),MONTH(B48),1)&gt;=DATE(YEAR(Input!$E$4),MONTH(Input!$E$4),1),"",DATE(YEAR(B48),MONTH(B48)+1,1)),"")</f>
        <v/>
      </c>
      <c r="C49" s="114" t="str">
        <f>IFERROR(IF(DATE(YEAR('Calculation sheet'!$B49),MONTH('Calculation sheet'!$B49),1)=DATE(YEAR(Input!$E$4),MONTH(Input!$E$4),1),Input!$H$4,IF('Calculation sheet'!$B49&lt;&gt;"",DAY(EOMONTH('Calculation sheet'!$B49,0)),"")),"")</f>
        <v/>
      </c>
      <c r="D49" s="115"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5" t="str">
        <f>IF(AND('Calculation sheet'!$C49&lt;&gt;0,'Calculation sheet'!$D49=0%),D48,'Calculation sheet'!$D49)</f>
        <v/>
      </c>
      <c r="F49" s="115" t="str">
        <f>IF(AND('Calculation sheet'!$C49&lt;&gt;0,'Calculation sheet'!$E49=0%),E48,'Calculation sheet'!$E49)</f>
        <v/>
      </c>
      <c r="G49" s="116" t="str">
        <f>IFERROR(IF('Calculation sheet'!$F49&lt;&gt;"",$A$4*'Calculation sheet'!$C49*'Calculation sheet'!$F49/365,""),"")</f>
        <v/>
      </c>
      <c r="H49" s="117"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7" t="str">
        <f>IF(AND('Calculation sheet'!$C49&lt;&gt;0,'Calculation sheet'!$H49=0%),H48,'Calculation sheet'!$H49)</f>
        <v/>
      </c>
      <c r="J49" s="118" t="str">
        <f>IF(AND('Calculation sheet'!$C49&lt;&gt;0,'Calculation sheet'!$I49=0%),I48,'Calculation sheet'!$I49)</f>
        <v/>
      </c>
      <c r="K49" s="119" t="str">
        <f>IFERROR($A$4*'Calculation sheet'!$C49*'Calculation sheet'!$J49/365,"")</f>
        <v/>
      </c>
      <c r="L49" s="120" t="str">
        <f>IFERROR('Calculation sheet'!$K49-'Calculation sheet'!$G49,"")</f>
        <v/>
      </c>
      <c r="M49" s="55"/>
      <c r="N49" s="55"/>
    </row>
    <row r="50" spans="1:14" x14ac:dyDescent="0.25">
      <c r="A50" s="111">
        <v>44</v>
      </c>
      <c r="B50" s="121" t="str">
        <f>IFERROR(IF(DATE(YEAR(B49),MONTH(B49),1)&gt;=DATE(YEAR(Input!$E$4),MONTH(Input!$E$4),1),"",DATE(YEAR(B49),MONTH(B49)+1,1)),"")</f>
        <v/>
      </c>
      <c r="C50" s="122" t="str">
        <f>IFERROR(IF(DATE(YEAR('Calculation sheet'!$B50),MONTH('Calculation sheet'!$B50),1)=DATE(YEAR(Input!$E$4),MONTH(Input!$E$4),1),Input!$H$4,IF('Calculation sheet'!$B50&lt;&gt;"",DAY(EOMONTH('Calculation sheet'!$B50,0)),"")),"")</f>
        <v/>
      </c>
      <c r="D50" s="123"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3" t="str">
        <f>IF(AND('Calculation sheet'!$C50&lt;&gt;0,'Calculation sheet'!$D50=0%),D49,'Calculation sheet'!$D50)</f>
        <v/>
      </c>
      <c r="F50" s="123" t="str">
        <f>IF(AND('Calculation sheet'!$C50&lt;&gt;0,'Calculation sheet'!$E50=0%),E49,'Calculation sheet'!$E50)</f>
        <v/>
      </c>
      <c r="G50" s="124" t="str">
        <f>IFERROR(IF('Calculation sheet'!$F50&lt;&gt;"",$A$4*'Calculation sheet'!$C50*'Calculation sheet'!$F50/365,""),"")</f>
        <v/>
      </c>
      <c r="H50" s="125"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5" t="str">
        <f>IF(AND('Calculation sheet'!$C50&lt;&gt;0,'Calculation sheet'!$H50=0%),H49,'Calculation sheet'!$H50)</f>
        <v/>
      </c>
      <c r="J50" s="126" t="str">
        <f>IF(AND('Calculation sheet'!$C50&lt;&gt;0,'Calculation sheet'!$I50=0%),I49,'Calculation sheet'!$I50)</f>
        <v/>
      </c>
      <c r="K50" s="127" t="str">
        <f>IFERROR($A$4*'Calculation sheet'!$C50*'Calculation sheet'!$J50/365,"")</f>
        <v/>
      </c>
      <c r="L50" s="128" t="str">
        <f>IFERROR('Calculation sheet'!$K50-'Calculation sheet'!$G50,"")</f>
        <v/>
      </c>
      <c r="M50" s="55"/>
      <c r="N50" s="55"/>
    </row>
    <row r="51" spans="1:14" x14ac:dyDescent="0.25">
      <c r="A51" s="110">
        <v>45</v>
      </c>
      <c r="B51" s="113" t="str">
        <f>IFERROR(IF(DATE(YEAR(B50),MONTH(B50),1)&gt;=DATE(YEAR(Input!$E$4),MONTH(Input!$E$4),1),"",DATE(YEAR(B50),MONTH(B50)+1,1)),"")</f>
        <v/>
      </c>
      <c r="C51" s="114" t="str">
        <f>IFERROR(IF(DATE(YEAR('Calculation sheet'!$B51),MONTH('Calculation sheet'!$B51),1)=DATE(YEAR(Input!$E$4),MONTH(Input!$E$4),1),Input!$H$4,IF('Calculation sheet'!$B51&lt;&gt;"",DAY(EOMONTH('Calculation sheet'!$B51,0)),"")),"")</f>
        <v/>
      </c>
      <c r="D51" s="115"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5" t="str">
        <f>IF(AND('Calculation sheet'!$C51&lt;&gt;0,'Calculation sheet'!$D51=0%),D50,'Calculation sheet'!$D51)</f>
        <v/>
      </c>
      <c r="F51" s="115" t="str">
        <f>IF(AND('Calculation sheet'!$C51&lt;&gt;0,'Calculation sheet'!$E51=0%),E50,'Calculation sheet'!$E51)</f>
        <v/>
      </c>
      <c r="G51" s="116" t="str">
        <f>IFERROR(IF('Calculation sheet'!$F51&lt;&gt;"",$A$4*'Calculation sheet'!$C51*'Calculation sheet'!$F51/365,""),"")</f>
        <v/>
      </c>
      <c r="H51" s="117"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7" t="str">
        <f>IF(AND('Calculation sheet'!$C51&lt;&gt;0,'Calculation sheet'!$H51=0%),H50,'Calculation sheet'!$H51)</f>
        <v/>
      </c>
      <c r="J51" s="118" t="str">
        <f>IF(AND('Calculation sheet'!$C51&lt;&gt;0,'Calculation sheet'!$I51=0%),I50,'Calculation sheet'!$I51)</f>
        <v/>
      </c>
      <c r="K51" s="119" t="str">
        <f>IFERROR($A$4*'Calculation sheet'!$C51*'Calculation sheet'!$J51/365,"")</f>
        <v/>
      </c>
      <c r="L51" s="120" t="str">
        <f>IFERROR('Calculation sheet'!$K51-'Calculation sheet'!$G51,"")</f>
        <v/>
      </c>
      <c r="M51" s="55"/>
      <c r="N51" s="55"/>
    </row>
    <row r="52" spans="1:14" x14ac:dyDescent="0.25">
      <c r="A52" s="111">
        <v>46</v>
      </c>
      <c r="B52" s="121" t="str">
        <f>IFERROR(IF(DATE(YEAR(B51),MONTH(B51),1)&gt;=DATE(YEAR(Input!$E$4),MONTH(Input!$E$4),1),"",DATE(YEAR(B51),MONTH(B51)+1,1)),"")</f>
        <v/>
      </c>
      <c r="C52" s="122" t="str">
        <f>IFERROR(IF(DATE(YEAR('Calculation sheet'!$B52),MONTH('Calculation sheet'!$B52),1)=DATE(YEAR(Input!$E$4),MONTH(Input!$E$4),1),Input!$H$4,IF('Calculation sheet'!$B52&lt;&gt;"",DAY(EOMONTH('Calculation sheet'!$B52,0)),"")),"")</f>
        <v/>
      </c>
      <c r="D52" s="123"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3" t="str">
        <f>IF(AND('Calculation sheet'!$C52&lt;&gt;0,'Calculation sheet'!$D52=0%),D51,'Calculation sheet'!$D52)</f>
        <v/>
      </c>
      <c r="F52" s="123" t="str">
        <f>IF(AND('Calculation sheet'!$C52&lt;&gt;0,'Calculation sheet'!$E52=0%),E51,'Calculation sheet'!$E52)</f>
        <v/>
      </c>
      <c r="G52" s="124" t="str">
        <f>IFERROR(IF('Calculation sheet'!$F52&lt;&gt;"",$A$4*'Calculation sheet'!$C52*'Calculation sheet'!$F52/365,""),"")</f>
        <v/>
      </c>
      <c r="H52" s="125"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5" t="str">
        <f>IF(AND('Calculation sheet'!$C52&lt;&gt;0,'Calculation sheet'!$H52=0%),H51,'Calculation sheet'!$H52)</f>
        <v/>
      </c>
      <c r="J52" s="126" t="str">
        <f>IF(AND('Calculation sheet'!$C52&lt;&gt;0,'Calculation sheet'!$I52=0%),I51,'Calculation sheet'!$I52)</f>
        <v/>
      </c>
      <c r="K52" s="127" t="str">
        <f>IFERROR($A$4*'Calculation sheet'!$C52*'Calculation sheet'!$J52/365,"")</f>
        <v/>
      </c>
      <c r="L52" s="128" t="str">
        <f>IFERROR('Calculation sheet'!$K52-'Calculation sheet'!$G52,"")</f>
        <v/>
      </c>
      <c r="M52" s="55"/>
      <c r="N52" s="55"/>
    </row>
    <row r="53" spans="1:14" x14ac:dyDescent="0.25">
      <c r="A53" s="110">
        <v>47</v>
      </c>
      <c r="B53" s="113" t="str">
        <f>IFERROR(IF(DATE(YEAR(B52),MONTH(B52),1)&gt;=DATE(YEAR(Input!$E$4),MONTH(Input!$E$4),1),"",DATE(YEAR(B52),MONTH(B52)+1,1)),"")</f>
        <v/>
      </c>
      <c r="C53" s="114" t="str">
        <f>IFERROR(IF(DATE(YEAR('Calculation sheet'!$B53),MONTH('Calculation sheet'!$B53),1)=DATE(YEAR(Input!$E$4),MONTH(Input!$E$4),1),Input!$H$4,IF('Calculation sheet'!$B53&lt;&gt;"",DAY(EOMONTH('Calculation sheet'!$B53,0)),"")),"")</f>
        <v/>
      </c>
      <c r="D53" s="115"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5" t="str">
        <f>IF(AND('Calculation sheet'!$C53&lt;&gt;0,'Calculation sheet'!$D53=0%),D52,'Calculation sheet'!$D53)</f>
        <v/>
      </c>
      <c r="F53" s="115" t="str">
        <f>IF(AND('Calculation sheet'!$C53&lt;&gt;0,'Calculation sheet'!$E53=0%),E52,'Calculation sheet'!$E53)</f>
        <v/>
      </c>
      <c r="G53" s="116" t="str">
        <f>IFERROR(IF('Calculation sheet'!$F53&lt;&gt;"",$A$4*'Calculation sheet'!$C53*'Calculation sheet'!$F53/365,""),"")</f>
        <v/>
      </c>
      <c r="H53" s="117"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7" t="str">
        <f>IF(AND('Calculation sheet'!$C53&lt;&gt;0,'Calculation sheet'!$H53=0%),H52,'Calculation sheet'!$H53)</f>
        <v/>
      </c>
      <c r="J53" s="118" t="str">
        <f>IF(AND('Calculation sheet'!$C53&lt;&gt;0,'Calculation sheet'!$I53=0%),I52,'Calculation sheet'!$I53)</f>
        <v/>
      </c>
      <c r="K53" s="119" t="str">
        <f>IFERROR($A$4*'Calculation sheet'!$C53*'Calculation sheet'!$J53/365,"")</f>
        <v/>
      </c>
      <c r="L53" s="120" t="str">
        <f>IFERROR('Calculation sheet'!$K53-'Calculation sheet'!$G53,"")</f>
        <v/>
      </c>
      <c r="M53" s="55"/>
      <c r="N53" s="55"/>
    </row>
    <row r="54" spans="1:14" x14ac:dyDescent="0.25">
      <c r="A54" s="111">
        <v>48</v>
      </c>
      <c r="B54" s="121" t="str">
        <f>IFERROR(IF(DATE(YEAR(B53),MONTH(B53),1)&gt;=DATE(YEAR(Input!$E$4),MONTH(Input!$E$4),1),"",DATE(YEAR(B53),MONTH(B53)+1,1)),"")</f>
        <v/>
      </c>
      <c r="C54" s="122" t="str">
        <f>IFERROR(IF(DATE(YEAR('Calculation sheet'!$B54),MONTH('Calculation sheet'!$B54),1)=DATE(YEAR(Input!$E$4),MONTH(Input!$E$4),1),Input!$H$4,IF('Calculation sheet'!$B54&lt;&gt;"",DAY(EOMONTH('Calculation sheet'!$B54,0)),"")),"")</f>
        <v/>
      </c>
      <c r="D54" s="123"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3" t="str">
        <f>IF(AND('Calculation sheet'!$C54&lt;&gt;0,'Calculation sheet'!$D54=0%),D53,'Calculation sheet'!$D54)</f>
        <v/>
      </c>
      <c r="F54" s="123" t="str">
        <f>IF(AND('Calculation sheet'!$C54&lt;&gt;0,'Calculation sheet'!$E54=0%),E53,'Calculation sheet'!$E54)</f>
        <v/>
      </c>
      <c r="G54" s="124" t="str">
        <f>IFERROR(IF('Calculation sheet'!$F54&lt;&gt;"",$A$4*'Calculation sheet'!$C54*'Calculation sheet'!$F54/365,""),"")</f>
        <v/>
      </c>
      <c r="H54" s="125"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5" t="str">
        <f>IF(AND('Calculation sheet'!$C54&lt;&gt;0,'Calculation sheet'!$H54=0%),H53,'Calculation sheet'!$H54)</f>
        <v/>
      </c>
      <c r="J54" s="126" t="str">
        <f>IF(AND('Calculation sheet'!$C54&lt;&gt;0,'Calculation sheet'!$I54=0%),I53,'Calculation sheet'!$I54)</f>
        <v/>
      </c>
      <c r="K54" s="127" t="str">
        <f>IFERROR($A$4*'Calculation sheet'!$C54*'Calculation sheet'!$J54/365,"")</f>
        <v/>
      </c>
      <c r="L54" s="128" t="str">
        <f>IFERROR('Calculation sheet'!$K54-'Calculation sheet'!$G54,"")</f>
        <v/>
      </c>
      <c r="M54" s="55"/>
      <c r="N54" s="55"/>
    </row>
    <row r="55" spans="1:14" x14ac:dyDescent="0.25">
      <c r="A55" s="110">
        <v>49</v>
      </c>
      <c r="B55" s="113" t="str">
        <f>IFERROR(IF(DATE(YEAR(B54),MONTH(B54),1)&gt;=DATE(YEAR(Input!$E$4),MONTH(Input!$E$4),1),"",DATE(YEAR(B54),MONTH(B54)+1,1)),"")</f>
        <v/>
      </c>
      <c r="C55" s="114" t="str">
        <f>IFERROR(IF(DATE(YEAR('Calculation sheet'!$B55),MONTH('Calculation sheet'!$B55),1)=DATE(YEAR(Input!$E$4),MONTH(Input!$E$4),1),Input!$H$4,IF('Calculation sheet'!$B55&lt;&gt;"",DAY(EOMONTH('Calculation sheet'!$B55,0)),"")),"")</f>
        <v/>
      </c>
      <c r="D55" s="115"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5" t="str">
        <f>IF(AND('Calculation sheet'!$C55&lt;&gt;0,'Calculation sheet'!$D55=0%),D54,'Calculation sheet'!$D55)</f>
        <v/>
      </c>
      <c r="F55" s="115" t="str">
        <f>IF(AND('Calculation sheet'!$C55&lt;&gt;0,'Calculation sheet'!$E55=0%),E54,'Calculation sheet'!$E55)</f>
        <v/>
      </c>
      <c r="G55" s="116" t="str">
        <f>IFERROR(IF('Calculation sheet'!$F55&lt;&gt;"",$A$4*'Calculation sheet'!$C55*'Calculation sheet'!$F55/365,""),"")</f>
        <v/>
      </c>
      <c r="H55" s="117"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7" t="str">
        <f>IF(AND('Calculation sheet'!$C55&lt;&gt;0,'Calculation sheet'!$H55=0%),H54,'Calculation sheet'!$H55)</f>
        <v/>
      </c>
      <c r="J55" s="118" t="str">
        <f>IF(AND('Calculation sheet'!$C55&lt;&gt;0,'Calculation sheet'!$I55=0%),I54,'Calculation sheet'!$I55)</f>
        <v/>
      </c>
      <c r="K55" s="119" t="str">
        <f>IFERROR($A$4*'Calculation sheet'!$C55*'Calculation sheet'!$J55/365,"")</f>
        <v/>
      </c>
      <c r="L55" s="120" t="str">
        <f>IFERROR('Calculation sheet'!$K55-'Calculation sheet'!$G55,"")</f>
        <v/>
      </c>
      <c r="M55" s="55"/>
      <c r="N55" s="55"/>
    </row>
    <row r="56" spans="1:14" x14ac:dyDescent="0.25">
      <c r="A56" s="111">
        <v>50</v>
      </c>
      <c r="B56" s="121" t="str">
        <f>IFERROR(IF(DATE(YEAR(B55),MONTH(B55),1)&gt;=DATE(YEAR(Input!$E$4),MONTH(Input!$E$4),1),"",DATE(YEAR(B55),MONTH(B55)+1,1)),"")</f>
        <v/>
      </c>
      <c r="C56" s="122" t="str">
        <f>IFERROR(IF(DATE(YEAR('Calculation sheet'!$B56),MONTH('Calculation sheet'!$B56),1)=DATE(YEAR(Input!$E$4),MONTH(Input!$E$4),1),Input!$H$4,IF('Calculation sheet'!$B56&lt;&gt;"",DAY(EOMONTH('Calculation sheet'!$B56,0)),"")),"")</f>
        <v/>
      </c>
      <c r="D56" s="123"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3" t="str">
        <f>IF(AND('Calculation sheet'!$C56&lt;&gt;0,'Calculation sheet'!$D56=0%),D55,'Calculation sheet'!$D56)</f>
        <v/>
      </c>
      <c r="F56" s="123" t="str">
        <f>IF(AND('Calculation sheet'!$C56&lt;&gt;0,'Calculation sheet'!$E56=0%),E55,'Calculation sheet'!$E56)</f>
        <v/>
      </c>
      <c r="G56" s="124" t="str">
        <f>IFERROR(IF('Calculation sheet'!$F56&lt;&gt;"",$A$4*'Calculation sheet'!$C56*'Calculation sheet'!$F56/365,""),"")</f>
        <v/>
      </c>
      <c r="H56" s="125"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5" t="str">
        <f>IF(AND('Calculation sheet'!$C56&lt;&gt;0,'Calculation sheet'!$H56=0%),H55,'Calculation sheet'!$H56)</f>
        <v/>
      </c>
      <c r="J56" s="126" t="str">
        <f>IF(AND('Calculation sheet'!$C56&lt;&gt;0,'Calculation sheet'!$I56=0%),I55,'Calculation sheet'!$I56)</f>
        <v/>
      </c>
      <c r="K56" s="127" t="str">
        <f>IFERROR($A$4*'Calculation sheet'!$C56*'Calculation sheet'!$J56/365,"")</f>
        <v/>
      </c>
      <c r="L56" s="128" t="str">
        <f>IFERROR('Calculation sheet'!$K56-'Calculation sheet'!$G56,"")</f>
        <v/>
      </c>
      <c r="M56" s="55"/>
      <c r="N56" s="55"/>
    </row>
    <row r="57" spans="1:14" x14ac:dyDescent="0.25">
      <c r="A57" s="110">
        <v>51</v>
      </c>
      <c r="B57" s="113" t="str">
        <f>IFERROR(IF(DATE(YEAR(B56),MONTH(B56),1)&gt;=DATE(YEAR(Input!$E$4),MONTH(Input!$E$4),1),"",DATE(YEAR(B56),MONTH(B56)+1,1)),"")</f>
        <v/>
      </c>
      <c r="C57" s="114" t="str">
        <f>IFERROR(IF(DATE(YEAR('Calculation sheet'!$B57),MONTH('Calculation sheet'!$B57),1)=DATE(YEAR(Input!$E$4),MONTH(Input!$E$4),1),Input!$H$4,IF('Calculation sheet'!$B57&lt;&gt;"",DAY(EOMONTH('Calculation sheet'!$B57,0)),"")),"")</f>
        <v/>
      </c>
      <c r="D57" s="115"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5" t="str">
        <f>IF(AND('Calculation sheet'!$C57&lt;&gt;0,'Calculation sheet'!$D57=0%),D56,'Calculation sheet'!$D57)</f>
        <v/>
      </c>
      <c r="F57" s="115" t="str">
        <f>IF(AND('Calculation sheet'!$C57&lt;&gt;0,'Calculation sheet'!$E57=0%),E56,'Calculation sheet'!$E57)</f>
        <v/>
      </c>
      <c r="G57" s="116" t="str">
        <f>IFERROR(IF('Calculation sheet'!$F57&lt;&gt;"",$A$4*'Calculation sheet'!$C57*'Calculation sheet'!$F57/365,""),"")</f>
        <v/>
      </c>
      <c r="H57" s="117"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7" t="str">
        <f>IF(AND('Calculation sheet'!$C57&lt;&gt;0,'Calculation sheet'!$H57=0%),H56,'Calculation sheet'!$H57)</f>
        <v/>
      </c>
      <c r="J57" s="118" t="str">
        <f>IF(AND('Calculation sheet'!$C57&lt;&gt;0,'Calculation sheet'!$I57=0%),I56,'Calculation sheet'!$I57)</f>
        <v/>
      </c>
      <c r="K57" s="119" t="str">
        <f>IFERROR($A$4*'Calculation sheet'!$C57*'Calculation sheet'!$J57/365,"")</f>
        <v/>
      </c>
      <c r="L57" s="120" t="str">
        <f>IFERROR('Calculation sheet'!$K57-'Calculation sheet'!$G57,"")</f>
        <v/>
      </c>
      <c r="M57" s="55"/>
      <c r="N57" s="55"/>
    </row>
    <row r="58" spans="1:14" x14ac:dyDescent="0.25">
      <c r="A58" s="111">
        <v>52</v>
      </c>
      <c r="B58" s="121" t="str">
        <f>IFERROR(IF(DATE(YEAR(B57),MONTH(B57),1)&gt;=DATE(YEAR(Input!$E$4),MONTH(Input!$E$4),1),"",DATE(YEAR(B57),MONTH(B57)+1,1)),"")</f>
        <v/>
      </c>
      <c r="C58" s="122" t="str">
        <f>IFERROR(IF(DATE(YEAR('Calculation sheet'!$B58),MONTH('Calculation sheet'!$B58),1)=DATE(YEAR(Input!$E$4),MONTH(Input!$E$4),1),Input!$H$4,IF('Calculation sheet'!$B58&lt;&gt;"",DAY(EOMONTH('Calculation sheet'!$B58,0)),"")),"")</f>
        <v/>
      </c>
      <c r="D58" s="123"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3" t="str">
        <f>IF(AND('Calculation sheet'!$C58&lt;&gt;0,'Calculation sheet'!$D58=0%),D57,'Calculation sheet'!$D58)</f>
        <v/>
      </c>
      <c r="F58" s="123" t="str">
        <f>IF(AND('Calculation sheet'!$C58&lt;&gt;0,'Calculation sheet'!$E58=0%),E57,'Calculation sheet'!$E58)</f>
        <v/>
      </c>
      <c r="G58" s="124" t="str">
        <f>IFERROR(IF('Calculation sheet'!$F58&lt;&gt;"",$A$4*'Calculation sheet'!$C58*'Calculation sheet'!$F58/365,""),"")</f>
        <v/>
      </c>
      <c r="H58" s="125"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5" t="str">
        <f>IF(AND('Calculation sheet'!$C58&lt;&gt;0,'Calculation sheet'!$H58=0%),H57,'Calculation sheet'!$H58)</f>
        <v/>
      </c>
      <c r="J58" s="126" t="str">
        <f>IF(AND('Calculation sheet'!$C58&lt;&gt;0,'Calculation sheet'!$I58=0%),I57,'Calculation sheet'!$I58)</f>
        <v/>
      </c>
      <c r="K58" s="127" t="str">
        <f>IFERROR($A$4*'Calculation sheet'!$C58*'Calculation sheet'!$J58/365,"")</f>
        <v/>
      </c>
      <c r="L58" s="128" t="str">
        <f>IFERROR('Calculation sheet'!$K58-'Calculation sheet'!$G58,"")</f>
        <v/>
      </c>
      <c r="M58" s="55"/>
      <c r="N58" s="55"/>
    </row>
    <row r="59" spans="1:14" x14ac:dyDescent="0.25">
      <c r="A59" s="110">
        <v>53</v>
      </c>
      <c r="B59" s="113" t="str">
        <f>IFERROR(IF(DATE(YEAR(B58),MONTH(B58),1)&gt;=DATE(YEAR(Input!$E$4),MONTH(Input!$E$4),1),"",DATE(YEAR(B58),MONTH(B58)+1,1)),"")</f>
        <v/>
      </c>
      <c r="C59" s="114" t="str">
        <f>IFERROR(IF(DATE(YEAR('Calculation sheet'!$B59),MONTH('Calculation sheet'!$B59),1)=DATE(YEAR(Input!$E$4),MONTH(Input!$E$4),1),Input!$H$4,IF('Calculation sheet'!$B59&lt;&gt;"",DAY(EOMONTH('Calculation sheet'!$B59,0)),"")),"")</f>
        <v/>
      </c>
      <c r="D59" s="115"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5" t="str">
        <f>IF(AND('Calculation sheet'!$C59&lt;&gt;0,'Calculation sheet'!$D59=0%),D58,'Calculation sheet'!$D59)</f>
        <v/>
      </c>
      <c r="F59" s="115" t="str">
        <f>IF(AND('Calculation sheet'!$C59&lt;&gt;0,'Calculation sheet'!$E59=0%),E58,'Calculation sheet'!$E59)</f>
        <v/>
      </c>
      <c r="G59" s="116" t="str">
        <f>IFERROR(IF('Calculation sheet'!$F59&lt;&gt;"",$A$4*'Calculation sheet'!$C59*'Calculation sheet'!$F59/365,""),"")</f>
        <v/>
      </c>
      <c r="H59" s="117"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7" t="str">
        <f>IF(AND('Calculation sheet'!$C59&lt;&gt;0,'Calculation sheet'!$H59=0%),H58,'Calculation sheet'!$H59)</f>
        <v/>
      </c>
      <c r="J59" s="118" t="str">
        <f>IF(AND('Calculation sheet'!$C59&lt;&gt;0,'Calculation sheet'!$I59=0%),I58,'Calculation sheet'!$I59)</f>
        <v/>
      </c>
      <c r="K59" s="119" t="str">
        <f>IFERROR($A$4*'Calculation sheet'!$C59*'Calculation sheet'!$J59/365,"")</f>
        <v/>
      </c>
      <c r="L59" s="120" t="str">
        <f>IFERROR('Calculation sheet'!$K59-'Calculation sheet'!$G59,"")</f>
        <v/>
      </c>
      <c r="M59" s="55"/>
      <c r="N59" s="55"/>
    </row>
    <row r="60" spans="1:14" x14ac:dyDescent="0.25">
      <c r="A60" s="111">
        <v>54</v>
      </c>
      <c r="B60" s="121" t="str">
        <f>IFERROR(IF(DATE(YEAR(B59),MONTH(B59),1)&gt;=DATE(YEAR(Input!$E$4),MONTH(Input!$E$4),1),"",DATE(YEAR(B59),MONTH(B59)+1,1)),"")</f>
        <v/>
      </c>
      <c r="C60" s="122" t="str">
        <f>IFERROR(IF(DATE(YEAR('Calculation sheet'!$B60),MONTH('Calculation sheet'!$B60),1)=DATE(YEAR(Input!$E$4),MONTH(Input!$E$4),1),Input!$H$4,IF('Calculation sheet'!$B60&lt;&gt;"",DAY(EOMONTH('Calculation sheet'!$B60,0)),"")),"")</f>
        <v/>
      </c>
      <c r="D60" s="123"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3" t="str">
        <f>IF(AND('Calculation sheet'!$C60&lt;&gt;0,'Calculation sheet'!$D60=0%),D59,'Calculation sheet'!$D60)</f>
        <v/>
      </c>
      <c r="F60" s="123" t="str">
        <f>IF(AND('Calculation sheet'!$C60&lt;&gt;0,'Calculation sheet'!$E60=0%),E59,'Calculation sheet'!$E60)</f>
        <v/>
      </c>
      <c r="G60" s="124" t="str">
        <f>IFERROR(IF('Calculation sheet'!$F60&lt;&gt;"",$A$4*'Calculation sheet'!$C60*'Calculation sheet'!$F60/365,""),"")</f>
        <v/>
      </c>
      <c r="H60" s="125"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5" t="str">
        <f>IF(AND('Calculation sheet'!$C60&lt;&gt;0,'Calculation sheet'!$H60=0%),H59,'Calculation sheet'!$H60)</f>
        <v/>
      </c>
      <c r="J60" s="126" t="str">
        <f>IF(AND('Calculation sheet'!$C60&lt;&gt;0,'Calculation sheet'!$I60=0%),I59,'Calculation sheet'!$I60)</f>
        <v/>
      </c>
      <c r="K60" s="127" t="str">
        <f>IFERROR($A$4*'Calculation sheet'!$C60*'Calculation sheet'!$J60/365,"")</f>
        <v/>
      </c>
      <c r="L60" s="128" t="str">
        <f>IFERROR('Calculation sheet'!$K60-'Calculation sheet'!$G60,"")</f>
        <v/>
      </c>
      <c r="M60" s="55"/>
      <c r="N60" s="55"/>
    </row>
    <row r="61" spans="1:14" x14ac:dyDescent="0.25">
      <c r="A61" s="110">
        <v>55</v>
      </c>
      <c r="B61" s="113" t="str">
        <f>IFERROR(IF(DATE(YEAR(B60),MONTH(B60),1)&gt;=DATE(YEAR(Input!$E$4),MONTH(Input!$E$4),1),"",DATE(YEAR(B60),MONTH(B60)+1,1)),"")</f>
        <v/>
      </c>
      <c r="C61" s="114" t="str">
        <f>IFERROR(IF(DATE(YEAR('Calculation sheet'!$B61),MONTH('Calculation sheet'!$B61),1)=DATE(YEAR(Input!$E$4),MONTH(Input!$E$4),1),Input!$H$4,IF('Calculation sheet'!$B61&lt;&gt;"",DAY(EOMONTH('Calculation sheet'!$B61,0)),"")),"")</f>
        <v/>
      </c>
      <c r="D61" s="115"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5" t="str">
        <f>IF(AND('Calculation sheet'!$C61&lt;&gt;0,'Calculation sheet'!$D61=0%),D60,'Calculation sheet'!$D61)</f>
        <v/>
      </c>
      <c r="F61" s="115" t="str">
        <f>IF(AND('Calculation sheet'!$C61&lt;&gt;0,'Calculation sheet'!$E61=0%),E60,'Calculation sheet'!$E61)</f>
        <v/>
      </c>
      <c r="G61" s="116" t="str">
        <f>IFERROR(IF('Calculation sheet'!$F61&lt;&gt;"",$A$4*'Calculation sheet'!$C61*'Calculation sheet'!$F61/365,""),"")</f>
        <v/>
      </c>
      <c r="H61" s="117"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7" t="str">
        <f>IF(AND('Calculation sheet'!$C61&lt;&gt;0,'Calculation sheet'!$H61=0%),H60,'Calculation sheet'!$H61)</f>
        <v/>
      </c>
      <c r="J61" s="118" t="str">
        <f>IF(AND('Calculation sheet'!$C61&lt;&gt;0,'Calculation sheet'!$I61=0%),I60,'Calculation sheet'!$I61)</f>
        <v/>
      </c>
      <c r="K61" s="119" t="str">
        <f>IFERROR($A$4*'Calculation sheet'!$C61*'Calculation sheet'!$J61/365,"")</f>
        <v/>
      </c>
      <c r="L61" s="120" t="str">
        <f>IFERROR('Calculation sheet'!$K61-'Calculation sheet'!$G61,"")</f>
        <v/>
      </c>
      <c r="M61" s="55"/>
      <c r="N61" s="55"/>
    </row>
    <row r="62" spans="1:14" x14ac:dyDescent="0.25">
      <c r="A62" s="111">
        <v>56</v>
      </c>
      <c r="B62" s="121" t="str">
        <f>IFERROR(IF(DATE(YEAR(B61),MONTH(B61),1)&gt;=DATE(YEAR(Input!$E$4),MONTH(Input!$E$4),1),"",DATE(YEAR(B61),MONTH(B61)+1,1)),"")</f>
        <v/>
      </c>
      <c r="C62" s="122" t="str">
        <f>IFERROR(IF(DATE(YEAR('Calculation sheet'!$B62),MONTH('Calculation sheet'!$B62),1)=DATE(YEAR(Input!$E$4),MONTH(Input!$E$4),1),Input!$H$4,IF('Calculation sheet'!$B62&lt;&gt;"",DAY(EOMONTH('Calculation sheet'!$B62,0)),"")),"")</f>
        <v/>
      </c>
      <c r="D62" s="123"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3" t="str">
        <f>IF(AND('Calculation sheet'!$C62&lt;&gt;0,'Calculation sheet'!$D62=0%),D61,'Calculation sheet'!$D62)</f>
        <v/>
      </c>
      <c r="F62" s="123" t="str">
        <f>IF(AND('Calculation sheet'!$C62&lt;&gt;0,'Calculation sheet'!$E62=0%),E61,'Calculation sheet'!$E62)</f>
        <v/>
      </c>
      <c r="G62" s="124" t="str">
        <f>IFERROR(IF('Calculation sheet'!$F62&lt;&gt;"",$A$4*'Calculation sheet'!$C62*'Calculation sheet'!$F62/365,""),"")</f>
        <v/>
      </c>
      <c r="H62" s="125"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5" t="str">
        <f>IF(AND('Calculation sheet'!$C62&lt;&gt;0,'Calculation sheet'!$H62=0%),H61,'Calculation sheet'!$H62)</f>
        <v/>
      </c>
      <c r="J62" s="126" t="str">
        <f>IF(AND('Calculation sheet'!$C62&lt;&gt;0,'Calculation sheet'!$I62=0%),I61,'Calculation sheet'!$I62)</f>
        <v/>
      </c>
      <c r="K62" s="127" t="str">
        <f>IFERROR($A$4*'Calculation sheet'!$C62*'Calculation sheet'!$J62/365,"")</f>
        <v/>
      </c>
      <c r="L62" s="128" t="str">
        <f>IFERROR('Calculation sheet'!$K62-'Calculation sheet'!$G62,"")</f>
        <v/>
      </c>
      <c r="M62" s="55"/>
      <c r="N62" s="55"/>
    </row>
    <row r="63" spans="1:14" x14ac:dyDescent="0.25">
      <c r="A63" s="110">
        <v>57</v>
      </c>
      <c r="B63" s="113" t="str">
        <f>IFERROR(IF(DATE(YEAR(B62),MONTH(B62),1)&gt;=DATE(YEAR(Input!$E$4),MONTH(Input!$E$4),1),"",DATE(YEAR(B62),MONTH(B62)+1,1)),"")</f>
        <v/>
      </c>
      <c r="C63" s="114" t="str">
        <f>IFERROR(IF(DATE(YEAR('Calculation sheet'!$B63),MONTH('Calculation sheet'!$B63),1)=DATE(YEAR(Input!$E$4),MONTH(Input!$E$4),1),Input!$H$4,IF('Calculation sheet'!$B63&lt;&gt;"",DAY(EOMONTH('Calculation sheet'!$B63,0)),"")),"")</f>
        <v/>
      </c>
      <c r="D63" s="115"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5" t="str">
        <f>IF(AND('Calculation sheet'!$C63&lt;&gt;0,'Calculation sheet'!$D63=0%),D62,'Calculation sheet'!$D63)</f>
        <v/>
      </c>
      <c r="F63" s="115" t="str">
        <f>IF(AND('Calculation sheet'!$C63&lt;&gt;0,'Calculation sheet'!$E63=0%),E62,'Calculation sheet'!$E63)</f>
        <v/>
      </c>
      <c r="G63" s="116" t="str">
        <f>IFERROR(IF('Calculation sheet'!$F63&lt;&gt;"",$A$4*'Calculation sheet'!$C63*'Calculation sheet'!$F63/365,""),"")</f>
        <v/>
      </c>
      <c r="H63" s="117"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7" t="str">
        <f>IF(AND('Calculation sheet'!$C63&lt;&gt;0,'Calculation sheet'!$H63=0%),H62,'Calculation sheet'!$H63)</f>
        <v/>
      </c>
      <c r="J63" s="118" t="str">
        <f>IF(AND('Calculation sheet'!$C63&lt;&gt;0,'Calculation sheet'!$I63=0%),I62,'Calculation sheet'!$I63)</f>
        <v/>
      </c>
      <c r="K63" s="119" t="str">
        <f>IFERROR($A$4*'Calculation sheet'!$C63*'Calculation sheet'!$J63/365,"")</f>
        <v/>
      </c>
      <c r="L63" s="120" t="str">
        <f>IFERROR('Calculation sheet'!$K63-'Calculation sheet'!$G63,"")</f>
        <v/>
      </c>
      <c r="M63" s="55"/>
      <c r="N63" s="55"/>
    </row>
    <row r="64" spans="1:14" x14ac:dyDescent="0.25">
      <c r="A64" s="111">
        <v>58</v>
      </c>
      <c r="B64" s="121" t="str">
        <f>IFERROR(IF(DATE(YEAR(B63),MONTH(B63),1)&gt;=DATE(YEAR(Input!$E$4),MONTH(Input!$E$4),1),"",DATE(YEAR(B63),MONTH(B63)+1,1)),"")</f>
        <v/>
      </c>
      <c r="C64" s="122" t="str">
        <f>IFERROR(IF(DATE(YEAR('Calculation sheet'!$B64),MONTH('Calculation sheet'!$B64),1)=DATE(YEAR(Input!$E$4),MONTH(Input!$E$4),1),Input!$H$4,IF('Calculation sheet'!$B64&lt;&gt;"",DAY(EOMONTH('Calculation sheet'!$B64,0)),"")),"")</f>
        <v/>
      </c>
      <c r="D64" s="123"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3" t="str">
        <f>IF(AND('Calculation sheet'!$C64&lt;&gt;0,'Calculation sheet'!$D64=0%),D63,'Calculation sheet'!$D64)</f>
        <v/>
      </c>
      <c r="F64" s="123" t="str">
        <f>IF(AND('Calculation sheet'!$C64&lt;&gt;0,'Calculation sheet'!$E64=0%),E63,'Calculation sheet'!$E64)</f>
        <v/>
      </c>
      <c r="G64" s="124" t="str">
        <f>IFERROR(IF('Calculation sheet'!$F64&lt;&gt;"",$A$4*'Calculation sheet'!$C64*'Calculation sheet'!$F64/365,""),"")</f>
        <v/>
      </c>
      <c r="H64" s="125"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5" t="str">
        <f>IF(AND('Calculation sheet'!$C64&lt;&gt;0,'Calculation sheet'!$H64=0%),H63,'Calculation sheet'!$H64)</f>
        <v/>
      </c>
      <c r="J64" s="126" t="str">
        <f>IF(AND('Calculation sheet'!$C64&lt;&gt;0,'Calculation sheet'!$I64=0%),I63,'Calculation sheet'!$I64)</f>
        <v/>
      </c>
      <c r="K64" s="127" t="str">
        <f>IFERROR($A$4*'Calculation sheet'!$C64*'Calculation sheet'!$J64/365,"")</f>
        <v/>
      </c>
      <c r="L64" s="128" t="str">
        <f>IFERROR('Calculation sheet'!$K64-'Calculation sheet'!$G64,"")</f>
        <v/>
      </c>
      <c r="M64" s="55"/>
      <c r="N64" s="55"/>
    </row>
    <row r="65" spans="1:14" x14ac:dyDescent="0.25">
      <c r="A65" s="110">
        <v>59</v>
      </c>
      <c r="B65" s="113" t="str">
        <f>IFERROR(IF(DATE(YEAR(B64),MONTH(B64),1)&gt;=DATE(YEAR(Input!$E$4),MONTH(Input!$E$4),1),"",DATE(YEAR(B64),MONTH(B64)+1,1)),"")</f>
        <v/>
      </c>
      <c r="C65" s="114" t="str">
        <f>IFERROR(IF(DATE(YEAR('Calculation sheet'!$B65),MONTH('Calculation sheet'!$B65),1)=DATE(YEAR(Input!$E$4),MONTH(Input!$E$4),1),Input!$H$4,IF('Calculation sheet'!$B65&lt;&gt;"",DAY(EOMONTH('Calculation sheet'!$B65,0)),"")),"")</f>
        <v/>
      </c>
      <c r="D65" s="115"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5" t="str">
        <f>IF(AND('Calculation sheet'!$C65&lt;&gt;0,'Calculation sheet'!$D65=0%),D64,'Calculation sheet'!$D65)</f>
        <v/>
      </c>
      <c r="F65" s="115" t="str">
        <f>IF(AND('Calculation sheet'!$C65&lt;&gt;0,'Calculation sheet'!$E65=0%),E64,'Calculation sheet'!$E65)</f>
        <v/>
      </c>
      <c r="G65" s="116" t="str">
        <f>IFERROR(IF('Calculation sheet'!$F65&lt;&gt;"",$A$4*'Calculation sheet'!$C65*'Calculation sheet'!$F65/365,""),"")</f>
        <v/>
      </c>
      <c r="H65" s="117"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7" t="str">
        <f>IF(AND('Calculation sheet'!$C65&lt;&gt;0,'Calculation sheet'!$H65=0%),H64,'Calculation sheet'!$H65)</f>
        <v/>
      </c>
      <c r="J65" s="118" t="str">
        <f>IF(AND('Calculation sheet'!$C65&lt;&gt;0,'Calculation sheet'!$I65=0%),I64,'Calculation sheet'!$I65)</f>
        <v/>
      </c>
      <c r="K65" s="119" t="str">
        <f>IFERROR($A$4*'Calculation sheet'!$C65*'Calculation sheet'!$J65/365,"")</f>
        <v/>
      </c>
      <c r="L65" s="120" t="str">
        <f>IFERROR('Calculation sheet'!$K65-'Calculation sheet'!$G65,"")</f>
        <v/>
      </c>
      <c r="M65" s="55"/>
      <c r="N65" s="55"/>
    </row>
    <row r="66" spans="1:14" x14ac:dyDescent="0.25">
      <c r="A66" s="112">
        <v>60</v>
      </c>
      <c r="B66" s="100" t="str">
        <f>IFERROR(IF(DATE(YEAR(B65),MONTH(B65),1)&gt;=DATE(YEAR(Input!$E$4),MONTH(Input!$E$4),1),"",DATE(YEAR(B65),MONTH(B65)+1,1)),"")</f>
        <v/>
      </c>
      <c r="C66" s="101" t="str">
        <f>IFERROR(IF(DATE(YEAR('Calculation sheet'!$B66),MONTH('Calculation sheet'!$B66),1)=DATE(YEAR(Input!$E$4),MONTH(Input!$E$4),1),Input!$H$4,IF('Calculation sheet'!$B66&lt;&gt;"",DAY(EOMONTH('Calculation sheet'!$B66,0)),"")),"")</f>
        <v/>
      </c>
      <c r="D66" s="102"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2" t="str">
        <f>IF(AND('Calculation sheet'!$C66&lt;&gt;0,'Calculation sheet'!$D66=0%),D65,'Calculation sheet'!$D66)</f>
        <v/>
      </c>
      <c r="F66" s="102" t="str">
        <f>IF(AND('Calculation sheet'!$C66&lt;&gt;0,'Calculation sheet'!$E66=0%),E65,'Calculation sheet'!$E66)</f>
        <v/>
      </c>
      <c r="G66" s="103" t="str">
        <f>IFERROR(IF('Calculation sheet'!$F66&lt;&gt;"",$A$4*'Calculation sheet'!$C66*'Calculation sheet'!$F66/365,""),"")</f>
        <v/>
      </c>
      <c r="H66" s="104"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4" t="str">
        <f>IF(AND('Calculation sheet'!$C66&lt;&gt;0,'Calculation sheet'!$H66=0%),H65,'Calculation sheet'!$H66)</f>
        <v/>
      </c>
      <c r="J66" s="105" t="str">
        <f>IF(AND('Calculation sheet'!$C66&lt;&gt;0,'Calculation sheet'!$I66=0%),I65,'Calculation sheet'!$I66)</f>
        <v/>
      </c>
      <c r="K66" s="106" t="str">
        <f>IFERROR($A$4*'Calculation sheet'!$C66*'Calculation sheet'!$J66/365,"")</f>
        <v/>
      </c>
      <c r="L66" s="107" t="str">
        <f>IFERROR('Calculation sheet'!$K66-'Calculation sheet'!$G66,"")</f>
        <v/>
      </c>
      <c r="M66" s="55"/>
      <c r="N66" s="55"/>
    </row>
  </sheetData>
  <sheetProtection algorithmName="SHA-512" hashValue="2TIQkxS1jvC46CrYK/IPSAcozuP7uzVNmG15lHP3oj3uHloVDhLEWsK33m1B/GIEk67ZrRRUh7CCcOiq6CghcA==" saltValue="8oc5Bpqn6d7StDTV6hRavg==" spinCount="100000" sheet="1" objects="1" scenarios="1"/>
  <mergeCells count="12">
    <mergeCell ref="M4:N4"/>
    <mergeCell ref="M3:N3"/>
    <mergeCell ref="J1:L1"/>
    <mergeCell ref="J2:L2"/>
    <mergeCell ref="A2:C2"/>
    <mergeCell ref="F1:G1"/>
    <mergeCell ref="F2:G2"/>
    <mergeCell ref="A5:C5"/>
    <mergeCell ref="J5:K5"/>
    <mergeCell ref="A3:B3"/>
    <mergeCell ref="A4:B4"/>
    <mergeCell ref="A1:C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4"/>
  <sheetViews>
    <sheetView view="pageBreakPreview" zoomScale="85" zoomScaleSheetLayoutView="85" workbookViewId="0">
      <selection activeCell="H4" sqref="H4"/>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169" t="s">
        <v>34</v>
      </c>
      <c r="C6" s="169"/>
      <c r="D6" s="169"/>
      <c r="E6" s="169"/>
      <c r="F6" s="169"/>
      <c r="G6" s="169"/>
      <c r="H6" s="169"/>
      <c r="I6" s="169"/>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65" t="s">
        <v>37</v>
      </c>
      <c r="C12" s="165"/>
      <c r="D12" s="165"/>
      <c r="E12" s="170" t="str">
        <f>"Mr. / Mst. "&amp;Input!B6&amp;"     "</f>
        <v xml:space="preserve">Mr. / Mst.      </v>
      </c>
      <c r="F12" s="171"/>
      <c r="G12" s="171"/>
      <c r="H12" s="171"/>
      <c r="I12" s="172"/>
    </row>
    <row r="13" spans="2:10" ht="15.75" x14ac:dyDescent="0.25">
      <c r="B13" s="170" t="s">
        <v>38</v>
      </c>
      <c r="C13" s="171"/>
      <c r="D13" s="172"/>
      <c r="E13" s="170">
        <f>Input!B7</f>
        <v>0</v>
      </c>
      <c r="F13" s="171"/>
      <c r="G13" s="171"/>
      <c r="H13" s="171"/>
      <c r="I13" s="172"/>
    </row>
    <row r="14" spans="2:10" ht="15" customHeight="1" x14ac:dyDescent="0.25">
      <c r="B14" s="165" t="s">
        <v>9</v>
      </c>
      <c r="C14" s="165"/>
      <c r="D14" s="165"/>
      <c r="E14" s="166">
        <f>Input!B8</f>
        <v>0</v>
      </c>
      <c r="F14" s="167"/>
      <c r="G14" s="167"/>
      <c r="H14" s="167"/>
      <c r="I14" s="168"/>
    </row>
    <row r="15" spans="2:10" ht="15.75" x14ac:dyDescent="0.25">
      <c r="B15" s="165" t="s">
        <v>3</v>
      </c>
      <c r="C15" s="165"/>
      <c r="D15" s="165"/>
      <c r="E15" s="173" t="str">
        <f>TEXT(Input!B9,"0,000")</f>
        <v>0,000</v>
      </c>
      <c r="F15" s="174"/>
      <c r="G15" s="174"/>
      <c r="H15" s="174"/>
      <c r="I15" s="175"/>
    </row>
    <row r="16" spans="2:10" x14ac:dyDescent="0.25">
      <c r="B16" s="176" t="s">
        <v>39</v>
      </c>
      <c r="C16" s="177"/>
      <c r="D16" s="178"/>
      <c r="E16" s="176" t="str">
        <f>Input!B10</f>
        <v>IMC (2 Year)</v>
      </c>
      <c r="F16" s="177"/>
      <c r="G16" s="177"/>
      <c r="H16" s="177"/>
      <c r="I16" s="178"/>
    </row>
    <row r="17" spans="2:9" ht="15" customHeight="1" x14ac:dyDescent="0.25">
      <c r="B17" s="165" t="s">
        <v>40</v>
      </c>
      <c r="C17" s="165"/>
      <c r="D17" s="165"/>
      <c r="E17" s="179">
        <f>Input!B11</f>
        <v>0</v>
      </c>
      <c r="F17" s="180"/>
      <c r="G17" s="180"/>
      <c r="H17" s="180"/>
      <c r="I17" s="181"/>
    </row>
    <row r="18" spans="2:9" ht="15.75" x14ac:dyDescent="0.25">
      <c r="B18" s="165" t="s">
        <v>41</v>
      </c>
      <c r="C18" s="165"/>
      <c r="D18" s="165"/>
      <c r="E18" s="179">
        <f>Input!B12</f>
        <v>731</v>
      </c>
      <c r="F18" s="180"/>
      <c r="G18" s="180"/>
      <c r="H18" s="180"/>
      <c r="I18" s="181"/>
    </row>
    <row r="19" spans="2:9" ht="15" customHeight="1" x14ac:dyDescent="0.25">
      <c r="B19" s="165" t="s">
        <v>42</v>
      </c>
      <c r="C19" s="165"/>
      <c r="D19" s="165"/>
      <c r="E19" s="179">
        <f>Input!B13</f>
        <v>0</v>
      </c>
      <c r="F19" s="180"/>
      <c r="G19" s="180"/>
      <c r="H19" s="180"/>
      <c r="I19" s="181"/>
    </row>
    <row r="20" spans="2:9" ht="15" customHeight="1" x14ac:dyDescent="0.25">
      <c r="B20" s="165" t="s">
        <v>43</v>
      </c>
      <c r="C20" s="165"/>
      <c r="D20" s="165"/>
      <c r="E20" s="170" t="str">
        <f>Input!B15</f>
        <v>Funds Required</v>
      </c>
      <c r="F20" s="171"/>
      <c r="G20" s="171"/>
      <c r="H20" s="171"/>
      <c r="I20" s="172"/>
    </row>
    <row r="21" spans="2:9" ht="12" customHeight="1" x14ac:dyDescent="0.25">
      <c r="B21" s="24"/>
      <c r="C21" s="24"/>
      <c r="D21" s="24"/>
      <c r="E21" s="24"/>
      <c r="F21" s="24"/>
      <c r="G21" s="24"/>
      <c r="H21" s="24"/>
      <c r="I21" s="24"/>
    </row>
    <row r="22" spans="2:9" ht="47.25" customHeight="1" x14ac:dyDescent="0.25">
      <c r="B22" s="183" t="s">
        <v>44</v>
      </c>
      <c r="C22" s="183"/>
      <c r="D22" s="183"/>
      <c r="E22" s="183"/>
      <c r="F22" s="183"/>
      <c r="G22" s="183"/>
      <c r="H22" s="183"/>
      <c r="I22" s="183"/>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84" t="s">
        <v>106</v>
      </c>
      <c r="C29" s="184"/>
      <c r="D29" s="184"/>
      <c r="E29" s="184"/>
      <c r="F29" s="184"/>
      <c r="G29" s="184"/>
      <c r="H29" s="184"/>
      <c r="I29" s="184"/>
    </row>
    <row r="30" spans="2:9" ht="15.75" customHeight="1" x14ac:dyDescent="0.25">
      <c r="B30" s="41"/>
      <c r="C30" s="41"/>
      <c r="D30" s="41"/>
      <c r="E30" s="185" t="str">
        <f>TEXT('Calculation sheet'!J4,"#,###,###.00")</f>
        <v>.00</v>
      </c>
      <c r="F30" s="185"/>
      <c r="G30" s="185"/>
      <c r="H30" s="41"/>
      <c r="I30" s="41"/>
    </row>
    <row r="31" spans="2:9" ht="15.75" customHeight="1" x14ac:dyDescent="0.25">
      <c r="B31" s="41"/>
      <c r="C31" s="41"/>
      <c r="D31" s="41"/>
      <c r="E31" s="41"/>
      <c r="F31" s="41"/>
      <c r="G31" s="41"/>
      <c r="H31" s="41"/>
      <c r="I31" s="41"/>
    </row>
    <row r="32" spans="2:9" ht="15.75" x14ac:dyDescent="0.25">
      <c r="B32" s="94" t="str">
        <f>Input!C12</f>
        <v/>
      </c>
      <c r="C32" s="31"/>
      <c r="D32" s="32"/>
      <c r="E32" s="30"/>
      <c r="F32" s="30"/>
      <c r="G32" s="30"/>
      <c r="I32" s="94"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86" t="s">
        <v>49</v>
      </c>
      <c r="C36" s="186"/>
      <c r="D36" s="186"/>
      <c r="E36" s="186"/>
      <c r="F36" s="186"/>
      <c r="G36" s="186"/>
      <c r="H36" s="186"/>
      <c r="I36" s="186"/>
    </row>
    <row r="37" spans="2:10" ht="15.75" x14ac:dyDescent="0.25">
      <c r="B37" s="187" t="s">
        <v>31</v>
      </c>
      <c r="C37" s="187"/>
      <c r="D37" s="187"/>
      <c r="E37" s="187"/>
      <c r="F37" s="187"/>
      <c r="G37" s="187"/>
      <c r="H37" s="187"/>
      <c r="I37" s="187"/>
    </row>
    <row r="38" spans="2:10" ht="38.25" customHeight="1" x14ac:dyDescent="0.25">
      <c r="B38" s="188" t="str">
        <f>"I accept the above Price. Please credit my account No."&amp;E13&amp;" with amount of Rs."&amp;E30&amp;" on date: "&amp;TEXT(I1,"dd mmm yyyy")</f>
        <v>I accept the above Price. Please credit my account No.0 with amount of Rs..00 on date: 00 Jan 1900</v>
      </c>
      <c r="C38" s="188"/>
      <c r="D38" s="188"/>
      <c r="E38" s="188"/>
      <c r="F38" s="188"/>
      <c r="G38" s="188"/>
      <c r="H38" s="188"/>
      <c r="I38" s="188"/>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89" t="s">
        <v>52</v>
      </c>
      <c r="I41" s="189"/>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90" t="s">
        <v>53</v>
      </c>
      <c r="C45" s="190"/>
      <c r="D45" s="190"/>
      <c r="E45" s="190"/>
      <c r="F45" s="190"/>
      <c r="G45" s="190"/>
      <c r="H45" s="190"/>
      <c r="I45" s="190"/>
    </row>
    <row r="46" spans="2:10" ht="15.75" x14ac:dyDescent="0.25">
      <c r="B46" s="191" t="s">
        <v>54</v>
      </c>
      <c r="C46" s="191"/>
      <c r="D46" s="191"/>
      <c r="E46" s="191"/>
      <c r="F46" s="191"/>
      <c r="G46" s="191"/>
      <c r="H46" s="191"/>
      <c r="I46" s="191"/>
    </row>
    <row r="47" spans="2:10" ht="15.75" x14ac:dyDescent="0.25">
      <c r="C47" s="45"/>
      <c r="D47" s="43"/>
      <c r="E47" s="24"/>
      <c r="F47" s="24"/>
      <c r="G47" s="24"/>
      <c r="H47" s="24"/>
      <c r="I47" s="24"/>
    </row>
    <row r="50" spans="2:9" ht="15.75" x14ac:dyDescent="0.25">
      <c r="B50" s="192">
        <f>I1</f>
        <v>0</v>
      </c>
      <c r="C50" s="192"/>
      <c r="D50" s="192"/>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93" t="s">
        <v>58</v>
      </c>
      <c r="C56" s="193"/>
      <c r="D56" s="193"/>
      <c r="E56" s="193"/>
      <c r="F56" s="193"/>
      <c r="G56" s="193"/>
      <c r="H56" s="193"/>
      <c r="I56" s="193"/>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82" t="s">
        <v>60</v>
      </c>
      <c r="C60" s="182"/>
      <c r="D60" s="182"/>
      <c r="E60" s="182"/>
      <c r="F60" s="182"/>
      <c r="G60" s="182"/>
      <c r="H60" s="182"/>
      <c r="I60" s="182"/>
    </row>
    <row r="61" spans="2:9" ht="16.5" thickBot="1" x14ac:dyDescent="0.3">
      <c r="B61" s="24"/>
      <c r="C61" s="24"/>
      <c r="D61" s="24"/>
      <c r="E61" s="24"/>
      <c r="F61" s="24"/>
      <c r="G61" s="24"/>
      <c r="H61" s="24"/>
      <c r="I61" s="24"/>
    </row>
    <row r="62" spans="2:9" ht="15.75" x14ac:dyDescent="0.25">
      <c r="B62" s="194" t="str">
        <f>E12</f>
        <v xml:space="preserve">Mr. / Mst.      </v>
      </c>
      <c r="C62" s="195"/>
      <c r="D62" s="195"/>
      <c r="E62" s="195"/>
      <c r="F62" s="195"/>
      <c r="G62" s="196" t="s">
        <v>61</v>
      </c>
      <c r="H62" s="196"/>
      <c r="I62" s="197"/>
    </row>
    <row r="63" spans="2:9" ht="15.75" x14ac:dyDescent="0.25">
      <c r="B63" s="198">
        <f t="shared" ref="B63:B70" si="0">E13</f>
        <v>0</v>
      </c>
      <c r="C63" s="165"/>
      <c r="D63" s="165"/>
      <c r="E63" s="165"/>
      <c r="F63" s="165"/>
      <c r="G63" s="199" t="s">
        <v>62</v>
      </c>
      <c r="H63" s="199"/>
      <c r="I63" s="200"/>
    </row>
    <row r="64" spans="2:9" ht="15.75" x14ac:dyDescent="0.25">
      <c r="B64" s="198">
        <f t="shared" si="0"/>
        <v>0</v>
      </c>
      <c r="C64" s="165"/>
      <c r="D64" s="165"/>
      <c r="E64" s="165"/>
      <c r="F64" s="165"/>
      <c r="G64" s="201" t="s">
        <v>63</v>
      </c>
      <c r="H64" s="202"/>
      <c r="I64" s="203"/>
    </row>
    <row r="65" spans="2:9" ht="15.75" x14ac:dyDescent="0.25">
      <c r="B65" s="198" t="str">
        <f t="shared" si="0"/>
        <v>0,000</v>
      </c>
      <c r="C65" s="165"/>
      <c r="D65" s="165"/>
      <c r="E65" s="165"/>
      <c r="F65" s="165"/>
      <c r="G65" s="201" t="s">
        <v>64</v>
      </c>
      <c r="H65" s="202"/>
      <c r="I65" s="203"/>
    </row>
    <row r="66" spans="2:9" ht="15.75" x14ac:dyDescent="0.25">
      <c r="B66" s="198" t="str">
        <f t="shared" si="0"/>
        <v>IMC (2 Year)</v>
      </c>
      <c r="C66" s="165"/>
      <c r="D66" s="165"/>
      <c r="E66" s="165"/>
      <c r="F66" s="165"/>
      <c r="G66" s="201" t="s">
        <v>65</v>
      </c>
      <c r="H66" s="202"/>
      <c r="I66" s="203"/>
    </row>
    <row r="67" spans="2:9" ht="15.75" x14ac:dyDescent="0.25">
      <c r="B67" s="204" t="str">
        <f>TEXT(E17,"dd mmm yyyy")</f>
        <v>00 Jan 1900</v>
      </c>
      <c r="C67" s="205"/>
      <c r="D67" s="205"/>
      <c r="E67" s="205"/>
      <c r="F67" s="205"/>
      <c r="G67" s="201" t="s">
        <v>66</v>
      </c>
      <c r="H67" s="202"/>
      <c r="I67" s="203"/>
    </row>
    <row r="68" spans="2:9" ht="15.75" x14ac:dyDescent="0.25">
      <c r="B68" s="204" t="str">
        <f t="shared" ref="B68:B69" si="1">TEXT(E18,"dd mmm yyyy")</f>
        <v>31 Dec 1901</v>
      </c>
      <c r="C68" s="205"/>
      <c r="D68" s="205"/>
      <c r="E68" s="205"/>
      <c r="F68" s="205"/>
      <c r="G68" s="199" t="s">
        <v>67</v>
      </c>
      <c r="H68" s="199"/>
      <c r="I68" s="200"/>
    </row>
    <row r="69" spans="2:9" ht="15.75" x14ac:dyDescent="0.25">
      <c r="B69" s="204" t="str">
        <f t="shared" si="1"/>
        <v>00 Jan 1900</v>
      </c>
      <c r="C69" s="205"/>
      <c r="D69" s="205"/>
      <c r="E69" s="205"/>
      <c r="F69" s="205"/>
      <c r="G69" s="199" t="s">
        <v>68</v>
      </c>
      <c r="H69" s="199"/>
      <c r="I69" s="200"/>
    </row>
    <row r="70" spans="2:9" ht="16.5" thickBot="1" x14ac:dyDescent="0.3">
      <c r="B70" s="206" t="str">
        <f t="shared" si="0"/>
        <v>Funds Required</v>
      </c>
      <c r="C70" s="207"/>
      <c r="D70" s="207"/>
      <c r="E70" s="207"/>
      <c r="F70" s="207"/>
      <c r="G70" s="208" t="s">
        <v>69</v>
      </c>
      <c r="H70" s="208"/>
      <c r="I70" s="209"/>
    </row>
    <row r="71" spans="2:9" ht="15.75" x14ac:dyDescent="0.25">
      <c r="B71" s="24"/>
      <c r="C71" s="24"/>
      <c r="D71" s="24"/>
      <c r="E71" s="24"/>
      <c r="F71" s="24"/>
      <c r="G71" s="24"/>
      <c r="H71" s="24"/>
      <c r="I71" s="24"/>
    </row>
    <row r="72" spans="2:9" x14ac:dyDescent="0.25">
      <c r="B72" s="210" t="s">
        <v>70</v>
      </c>
      <c r="C72" s="210"/>
      <c r="D72" s="210"/>
      <c r="E72" s="210"/>
      <c r="F72" s="210"/>
      <c r="G72" s="210"/>
      <c r="H72" s="210"/>
      <c r="I72" s="210"/>
    </row>
    <row r="73" spans="2:9" x14ac:dyDescent="0.25">
      <c r="B73" s="210"/>
      <c r="C73" s="210"/>
      <c r="D73" s="210"/>
      <c r="E73" s="210"/>
      <c r="F73" s="210"/>
      <c r="G73" s="210"/>
      <c r="H73" s="210"/>
      <c r="I73" s="210"/>
    </row>
    <row r="74" spans="2:9" x14ac:dyDescent="0.25">
      <c r="B74" s="210"/>
      <c r="C74" s="210"/>
      <c r="D74" s="210"/>
      <c r="E74" s="210"/>
      <c r="F74" s="210"/>
      <c r="G74" s="210"/>
      <c r="H74" s="210"/>
      <c r="I74" s="210"/>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211" t="s">
        <v>73</v>
      </c>
      <c r="C79" s="211"/>
      <c r="D79" s="211"/>
      <c r="E79" s="211"/>
      <c r="F79" s="211"/>
      <c r="G79" s="211"/>
      <c r="H79" s="211"/>
      <c r="I79" s="211"/>
    </row>
    <row r="80" spans="2:9" ht="15.75" x14ac:dyDescent="0.25">
      <c r="B80" s="51"/>
      <c r="C80" s="51"/>
      <c r="D80" s="51"/>
      <c r="E80" s="51"/>
      <c r="F80" s="51"/>
      <c r="G80" s="51"/>
      <c r="H80" s="51"/>
      <c r="I80" s="51"/>
    </row>
    <row r="81" spans="2:19" ht="15.75" x14ac:dyDescent="0.25">
      <c r="B81" s="41"/>
      <c r="C81" s="41"/>
      <c r="D81" s="41"/>
      <c r="E81" s="185" t="str">
        <f>E30</f>
        <v>.00</v>
      </c>
      <c r="F81" s="185"/>
      <c r="G81" s="185"/>
      <c r="H81" s="41"/>
      <c r="I81" s="41"/>
      <c r="S81" s="26" t="s">
        <v>74</v>
      </c>
    </row>
    <row r="82" spans="2:19" ht="15.75" x14ac:dyDescent="0.25">
      <c r="B82" s="41"/>
      <c r="C82" s="41"/>
      <c r="D82" s="41"/>
      <c r="E82" s="41"/>
      <c r="F82" s="41"/>
      <c r="G82" s="41"/>
      <c r="H82" s="41"/>
      <c r="I82" s="41"/>
      <c r="S82" s="26" t="s">
        <v>75</v>
      </c>
    </row>
    <row r="83" spans="2:19" ht="15.75" x14ac:dyDescent="0.25">
      <c r="B83" s="190" t="s">
        <v>48</v>
      </c>
      <c r="C83" s="190"/>
      <c r="D83" s="190"/>
      <c r="E83" s="30"/>
      <c r="F83" s="30"/>
      <c r="G83" s="30"/>
      <c r="H83" s="212" t="s">
        <v>49</v>
      </c>
      <c r="I83" s="212"/>
      <c r="S83" s="26" t="str">
        <f>"اکاؤنٹ نمبر"&amp;B63</f>
        <v>اکاؤنٹ نمبر0</v>
      </c>
    </row>
    <row r="84" spans="2:19" ht="15.75" x14ac:dyDescent="0.25">
      <c r="B84" s="187" t="s">
        <v>76</v>
      </c>
      <c r="C84" s="187"/>
      <c r="D84" s="187"/>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86" t="s">
        <v>49</v>
      </c>
      <c r="C87" s="186"/>
      <c r="D87" s="186"/>
      <c r="E87" s="186"/>
      <c r="F87" s="186"/>
      <c r="G87" s="186"/>
      <c r="H87" s="186"/>
      <c r="I87" s="186"/>
    </row>
    <row r="88" spans="2:19" ht="15.75" x14ac:dyDescent="0.25">
      <c r="B88" s="187" t="s">
        <v>55</v>
      </c>
      <c r="C88" s="187"/>
      <c r="D88" s="187"/>
      <c r="E88" s="187"/>
      <c r="F88" s="187"/>
      <c r="G88" s="187"/>
      <c r="H88" s="187"/>
      <c r="I88" s="187"/>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213" t="str">
        <f>R89</f>
        <v>مجھے مندرجہ بالا قیمت قبول ہے.براہ مہربانی میرےاکاؤنٹ نمبر0 میں .00 کریڈٹ کر دیں۔</v>
      </c>
      <c r="C90" s="213"/>
      <c r="D90" s="213"/>
      <c r="E90" s="213"/>
      <c r="F90" s="213"/>
      <c r="G90" s="213"/>
      <c r="H90" s="213"/>
      <c r="I90" s="213"/>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82" t="s">
        <v>52</v>
      </c>
      <c r="H94" s="182"/>
      <c r="I94" s="182"/>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90" t="s">
        <v>53</v>
      </c>
      <c r="C97" s="190"/>
      <c r="D97" s="190"/>
      <c r="E97" s="190"/>
      <c r="F97" s="190"/>
      <c r="G97" s="190"/>
      <c r="H97" s="190"/>
      <c r="I97" s="190"/>
    </row>
    <row r="98" spans="2:9" ht="15.75" x14ac:dyDescent="0.25">
      <c r="B98" s="191" t="s">
        <v>80</v>
      </c>
      <c r="C98" s="191"/>
      <c r="D98" s="191"/>
      <c r="E98" s="191"/>
      <c r="F98" s="191"/>
      <c r="G98" s="191"/>
      <c r="H98" s="191"/>
      <c r="I98" s="191"/>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98:I98"/>
    <mergeCell ref="B72:I74"/>
    <mergeCell ref="B79:I79"/>
    <mergeCell ref="E81:G81"/>
    <mergeCell ref="B83:D83"/>
    <mergeCell ref="H83:I83"/>
    <mergeCell ref="B84:D84"/>
    <mergeCell ref="B87:I87"/>
    <mergeCell ref="B88:I88"/>
    <mergeCell ref="B90:I90"/>
    <mergeCell ref="G94:I94"/>
    <mergeCell ref="B97:I97"/>
    <mergeCell ref="B68:F68"/>
    <mergeCell ref="G68:I68"/>
    <mergeCell ref="B69:F69"/>
    <mergeCell ref="G69:I69"/>
    <mergeCell ref="B70:F70"/>
    <mergeCell ref="G70:I70"/>
    <mergeCell ref="B65:F65"/>
    <mergeCell ref="G65:I65"/>
    <mergeCell ref="B66:F66"/>
    <mergeCell ref="G66:I66"/>
    <mergeCell ref="B67:F67"/>
    <mergeCell ref="G67:I67"/>
    <mergeCell ref="B62:F62"/>
    <mergeCell ref="G62:I62"/>
    <mergeCell ref="B63:F63"/>
    <mergeCell ref="G63:I63"/>
    <mergeCell ref="B64:F64"/>
    <mergeCell ref="G64:I64"/>
    <mergeCell ref="B60:I60"/>
    <mergeCell ref="B22:I22"/>
    <mergeCell ref="B29:I29"/>
    <mergeCell ref="E30:G30"/>
    <mergeCell ref="B36:I36"/>
    <mergeCell ref="B37:I37"/>
    <mergeCell ref="B38:I38"/>
    <mergeCell ref="H41:I41"/>
    <mergeCell ref="B45:I45"/>
    <mergeCell ref="B46:I46"/>
    <mergeCell ref="B50:D50"/>
    <mergeCell ref="B56:I56"/>
    <mergeCell ref="B18:D18"/>
    <mergeCell ref="E18:I18"/>
    <mergeCell ref="B19:D19"/>
    <mergeCell ref="E19:I19"/>
    <mergeCell ref="B20:D20"/>
    <mergeCell ref="E20:I20"/>
    <mergeCell ref="B15:D15"/>
    <mergeCell ref="E15:I15"/>
    <mergeCell ref="B16:D16"/>
    <mergeCell ref="E16:I16"/>
    <mergeCell ref="B17:D17"/>
    <mergeCell ref="E17:I17"/>
    <mergeCell ref="B14:D14"/>
    <mergeCell ref="E14:I14"/>
    <mergeCell ref="B6:I6"/>
    <mergeCell ref="B12:D12"/>
    <mergeCell ref="E12:I12"/>
    <mergeCell ref="B13:D13"/>
    <mergeCell ref="E13:I13"/>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tabSelected="1" topLeftCell="A52" workbookViewId="0">
      <selection activeCell="F54" sqref="F54"/>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4" t="s">
        <v>22</v>
      </c>
      <c r="B1" s="85" t="s">
        <v>21</v>
      </c>
      <c r="C1" s="86" t="s">
        <v>15</v>
      </c>
      <c r="D1" s="86" t="s">
        <v>16</v>
      </c>
      <c r="E1" s="86" t="s">
        <v>17</v>
      </c>
      <c r="F1" s="86" t="s">
        <v>18</v>
      </c>
      <c r="G1" s="87" t="s">
        <v>19</v>
      </c>
    </row>
    <row r="2" spans="1:7" s="19" customFormat="1" x14ac:dyDescent="0.25">
      <c r="A2" s="88">
        <v>43678</v>
      </c>
      <c r="B2" s="134">
        <v>0.1</v>
      </c>
      <c r="C2" s="134">
        <v>0.105</v>
      </c>
      <c r="D2" s="134">
        <v>0.11</v>
      </c>
      <c r="E2" s="134">
        <v>0.115</v>
      </c>
      <c r="F2" s="134">
        <v>0.12</v>
      </c>
      <c r="G2" s="135">
        <v>0.125</v>
      </c>
    </row>
    <row r="3" spans="1:7" s="19" customFormat="1" x14ac:dyDescent="0.25">
      <c r="A3" s="89">
        <v>43709</v>
      </c>
      <c r="B3" s="136">
        <v>0.1</v>
      </c>
      <c r="C3" s="136">
        <v>0.105</v>
      </c>
      <c r="D3" s="136">
        <v>0.11</v>
      </c>
      <c r="E3" s="136">
        <v>0.115</v>
      </c>
      <c r="F3" s="136">
        <v>0.12</v>
      </c>
      <c r="G3" s="137">
        <v>0.125</v>
      </c>
    </row>
    <row r="4" spans="1:7" s="19" customFormat="1" x14ac:dyDescent="0.25">
      <c r="A4" s="88">
        <v>43739</v>
      </c>
      <c r="B4" s="134">
        <v>0.10009999999999999</v>
      </c>
      <c r="C4" s="134">
        <v>0.1051</v>
      </c>
      <c r="D4" s="134">
        <v>0.1101</v>
      </c>
      <c r="E4" s="134">
        <v>0.11509999999999999</v>
      </c>
      <c r="F4" s="134">
        <v>0.1201</v>
      </c>
      <c r="G4" s="135">
        <v>0.12509999999999999</v>
      </c>
    </row>
    <row r="5" spans="1:7" s="19" customFormat="1" x14ac:dyDescent="0.25">
      <c r="A5" s="89">
        <v>43770</v>
      </c>
      <c r="B5" s="136">
        <v>0.10100000000000001</v>
      </c>
      <c r="C5" s="136">
        <v>0.1061</v>
      </c>
      <c r="D5" s="136">
        <v>0.1111</v>
      </c>
      <c r="E5" s="136">
        <v>0.1162</v>
      </c>
      <c r="F5" s="136">
        <v>0.1212</v>
      </c>
      <c r="G5" s="137">
        <v>0.1263</v>
      </c>
    </row>
    <row r="6" spans="1:7" s="19" customFormat="1" x14ac:dyDescent="0.25">
      <c r="A6" s="88">
        <v>43800</v>
      </c>
      <c r="B6" s="134">
        <v>0.1</v>
      </c>
      <c r="C6" s="134">
        <v>0.105</v>
      </c>
      <c r="D6" s="134">
        <v>0.11</v>
      </c>
      <c r="E6" s="134">
        <v>0.115</v>
      </c>
      <c r="F6" s="134">
        <v>0.12</v>
      </c>
      <c r="G6" s="135">
        <v>0.125</v>
      </c>
    </row>
    <row r="7" spans="1:7" s="19" customFormat="1" x14ac:dyDescent="0.25">
      <c r="A7" s="90">
        <v>43831</v>
      </c>
      <c r="B7" s="138">
        <v>0.1</v>
      </c>
      <c r="C7" s="138">
        <v>0.105</v>
      </c>
      <c r="D7" s="138">
        <v>0.11</v>
      </c>
      <c r="E7" s="138">
        <v>0.115</v>
      </c>
      <c r="F7" s="138">
        <v>0.12</v>
      </c>
      <c r="G7" s="139">
        <v>0.12509999999999999</v>
      </c>
    </row>
    <row r="8" spans="1:7" s="19" customFormat="1" x14ac:dyDescent="0.25">
      <c r="A8" s="91">
        <v>43862</v>
      </c>
      <c r="B8" s="140">
        <v>0.1013</v>
      </c>
      <c r="C8" s="140">
        <v>0.10639999999999999</v>
      </c>
      <c r="D8" s="140">
        <v>0.1115</v>
      </c>
      <c r="E8" s="140">
        <v>0.11650000000000001</v>
      </c>
      <c r="F8" s="140">
        <v>0.1216</v>
      </c>
      <c r="G8" s="141">
        <v>0.12670000000000001</v>
      </c>
    </row>
    <row r="9" spans="1:7" s="19" customFormat="1" x14ac:dyDescent="0.25">
      <c r="A9" s="90">
        <v>43891</v>
      </c>
      <c r="B9" s="138">
        <v>0.1</v>
      </c>
      <c r="C9" s="138">
        <v>0.105</v>
      </c>
      <c r="D9" s="138">
        <v>0.11</v>
      </c>
      <c r="E9" s="138">
        <v>0.115</v>
      </c>
      <c r="F9" s="138">
        <v>0.12</v>
      </c>
      <c r="G9" s="139">
        <v>0.125</v>
      </c>
    </row>
    <row r="10" spans="1:7" s="19" customFormat="1" x14ac:dyDescent="0.25">
      <c r="A10" s="91">
        <v>43922</v>
      </c>
      <c r="B10" s="140">
        <v>0.1</v>
      </c>
      <c r="C10" s="140">
        <v>0.105</v>
      </c>
      <c r="D10" s="140">
        <v>0.11</v>
      </c>
      <c r="E10" s="140">
        <v>0.115</v>
      </c>
      <c r="F10" s="140">
        <v>0.12</v>
      </c>
      <c r="G10" s="141">
        <v>0.125</v>
      </c>
    </row>
    <row r="11" spans="1:7" s="19" customFormat="1" x14ac:dyDescent="0.25">
      <c r="A11" s="90">
        <v>43952</v>
      </c>
      <c r="B11" s="138">
        <v>9.1999999999999998E-2</v>
      </c>
      <c r="C11" s="138">
        <v>9.6600000000000005E-2</v>
      </c>
      <c r="D11" s="138">
        <v>0.1012</v>
      </c>
      <c r="E11" s="138">
        <v>0.10580000000000001</v>
      </c>
      <c r="F11" s="138">
        <v>0.1104</v>
      </c>
      <c r="G11" s="139">
        <v>0.115</v>
      </c>
    </row>
    <row r="12" spans="1:7" s="19" customFormat="1" x14ac:dyDescent="0.25">
      <c r="A12" s="91">
        <v>43983</v>
      </c>
      <c r="B12" s="140">
        <v>0.09</v>
      </c>
      <c r="C12" s="140">
        <v>9.4500000000000001E-2</v>
      </c>
      <c r="D12" s="140">
        <v>9.9000000000000005E-2</v>
      </c>
      <c r="E12" s="140">
        <v>0.10349999999999999</v>
      </c>
      <c r="F12" s="140">
        <v>0.108</v>
      </c>
      <c r="G12" s="141">
        <v>0.1125</v>
      </c>
    </row>
    <row r="13" spans="1:7" s="19" customFormat="1" x14ac:dyDescent="0.25">
      <c r="A13" s="90">
        <v>44013</v>
      </c>
      <c r="B13" s="138">
        <v>6.3700000000000007E-2</v>
      </c>
      <c r="C13" s="138">
        <v>6.6900000000000001E-2</v>
      </c>
      <c r="D13" s="138">
        <v>7.0099999999999996E-2</v>
      </c>
      <c r="E13" s="138">
        <v>7.3300000000000004E-2</v>
      </c>
      <c r="F13" s="138">
        <v>7.6399999999999996E-2</v>
      </c>
      <c r="G13" s="139">
        <v>7.9600000000000004E-2</v>
      </c>
    </row>
    <row r="14" spans="1:7" s="19" customFormat="1" x14ac:dyDescent="0.25">
      <c r="A14" s="91">
        <v>44044</v>
      </c>
      <c r="B14" s="140">
        <v>6.2E-2</v>
      </c>
      <c r="C14" s="140">
        <v>6.5100000000000005E-2</v>
      </c>
      <c r="D14" s="140">
        <v>6.8199999999999997E-2</v>
      </c>
      <c r="E14" s="140">
        <v>7.1300000000000002E-2</v>
      </c>
      <c r="F14" s="140">
        <v>7.4399999999999994E-2</v>
      </c>
      <c r="G14" s="141">
        <v>7.7499999999999999E-2</v>
      </c>
    </row>
    <row r="15" spans="1:7" s="19" customFormat="1" x14ac:dyDescent="0.25">
      <c r="A15" s="90">
        <v>44075</v>
      </c>
      <c r="B15" s="138">
        <v>6.2399999999999997E-2</v>
      </c>
      <c r="C15" s="138">
        <v>6.5500000000000003E-2</v>
      </c>
      <c r="D15" s="138">
        <v>6.8599999999999994E-2</v>
      </c>
      <c r="E15" s="138">
        <v>7.17E-2</v>
      </c>
      <c r="F15" s="138">
        <v>7.4800000000000005E-2</v>
      </c>
      <c r="G15" s="139">
        <v>7.8E-2</v>
      </c>
    </row>
    <row r="16" spans="1:7" s="19" customFormat="1" x14ac:dyDescent="0.25">
      <c r="A16" s="91">
        <v>44105</v>
      </c>
      <c r="B16" s="140">
        <v>6.4500000000000002E-2</v>
      </c>
      <c r="C16" s="140">
        <v>6.5500000000000003E-2</v>
      </c>
      <c r="D16" s="140">
        <v>6.6500000000000004E-2</v>
      </c>
      <c r="E16" s="140">
        <v>6.7500000000000004E-2</v>
      </c>
      <c r="F16" s="140">
        <v>6.8500000000000005E-2</v>
      </c>
      <c r="G16" s="141">
        <v>6.9500000000000006E-2</v>
      </c>
    </row>
    <row r="17" spans="1:21" s="19" customFormat="1" x14ac:dyDescent="0.25">
      <c r="A17" s="90">
        <v>44136</v>
      </c>
      <c r="B17" s="138">
        <v>6.9000000000000006E-2</v>
      </c>
      <c r="C17" s="138">
        <v>7.0099999999999996E-2</v>
      </c>
      <c r="D17" s="138">
        <v>7.1199999999999999E-2</v>
      </c>
      <c r="E17" s="138">
        <v>7.22E-2</v>
      </c>
      <c r="F17" s="138">
        <v>7.3300000000000004E-2</v>
      </c>
      <c r="G17" s="139">
        <v>7.4399999999999994E-2</v>
      </c>
    </row>
    <row r="18" spans="1:21" s="19" customFormat="1" x14ac:dyDescent="0.25">
      <c r="A18" s="91">
        <v>44166</v>
      </c>
      <c r="B18" s="140">
        <v>6.9000000000000006E-2</v>
      </c>
      <c r="C18" s="140">
        <v>7.0099999999999996E-2</v>
      </c>
      <c r="D18" s="140">
        <v>7.1099999999999997E-2</v>
      </c>
      <c r="E18" s="140">
        <v>7.22E-2</v>
      </c>
      <c r="F18" s="140">
        <v>7.3300000000000004E-2</v>
      </c>
      <c r="G18" s="141">
        <v>7.4300000000000005E-2</v>
      </c>
    </row>
    <row r="19" spans="1:21" x14ac:dyDescent="0.25">
      <c r="A19" s="89">
        <v>44197</v>
      </c>
      <c r="B19" s="131">
        <v>6.9000000000000006E-2</v>
      </c>
      <c r="C19" s="131">
        <v>7.0099999999999996E-2</v>
      </c>
      <c r="D19" s="131">
        <v>7.1099999999999997E-2</v>
      </c>
      <c r="E19" s="131">
        <v>7.22E-2</v>
      </c>
      <c r="F19" s="131">
        <v>7.3300000000000004E-2</v>
      </c>
      <c r="G19" s="132">
        <v>7.4300000000000005E-2</v>
      </c>
    </row>
    <row r="20" spans="1:21" x14ac:dyDescent="0.25">
      <c r="A20" s="88">
        <v>44228</v>
      </c>
      <c r="B20" s="129">
        <v>6.9000000000000006E-2</v>
      </c>
      <c r="C20" s="129">
        <v>7.0099999999999996E-2</v>
      </c>
      <c r="D20" s="129">
        <v>7.1099999999999997E-2</v>
      </c>
      <c r="E20" s="129">
        <v>7.22E-2</v>
      </c>
      <c r="F20" s="129">
        <v>7.3300000000000004E-2</v>
      </c>
      <c r="G20" s="130">
        <v>7.4300000000000005E-2</v>
      </c>
      <c r="J20" s="17"/>
      <c r="K20" s="17"/>
      <c r="L20" s="17"/>
      <c r="M20" s="17"/>
      <c r="N20" s="17"/>
      <c r="O20" s="17"/>
      <c r="P20" s="17"/>
      <c r="Q20" s="17"/>
      <c r="R20" s="17"/>
      <c r="S20" s="17"/>
      <c r="T20" s="17"/>
      <c r="U20" s="17"/>
    </row>
    <row r="21" spans="1:21" x14ac:dyDescent="0.25">
      <c r="A21" s="89">
        <v>44256</v>
      </c>
      <c r="B21" s="131">
        <v>6.9599999999999995E-2</v>
      </c>
      <c r="C21" s="131">
        <v>7.0099999999999996E-2</v>
      </c>
      <c r="D21" s="131">
        <v>7.0599999999999996E-2</v>
      </c>
      <c r="E21" s="131">
        <v>7.1099999999999997E-2</v>
      </c>
      <c r="F21" s="131">
        <v>7.1599999999999997E-2</v>
      </c>
      <c r="G21" s="132">
        <v>7.2099999999999997E-2</v>
      </c>
    </row>
    <row r="22" spans="1:21" x14ac:dyDescent="0.25">
      <c r="A22" s="88">
        <v>44287</v>
      </c>
      <c r="B22" s="129">
        <v>6.9599999999999995E-2</v>
      </c>
      <c r="C22" s="129">
        <v>7.0099999999999996E-2</v>
      </c>
      <c r="D22" s="129">
        <v>7.0599999999999996E-2</v>
      </c>
      <c r="E22" s="129">
        <v>7.1099999999999997E-2</v>
      </c>
      <c r="F22" s="129">
        <v>7.1599999999999997E-2</v>
      </c>
      <c r="G22" s="130">
        <v>7.2099999999999997E-2</v>
      </c>
      <c r="I22" s="81"/>
      <c r="K22" s="81"/>
    </row>
    <row r="23" spans="1:21" x14ac:dyDescent="0.25">
      <c r="A23" s="89">
        <v>44317</v>
      </c>
      <c r="B23" s="131">
        <v>6.9599999999999995E-2</v>
      </c>
      <c r="C23" s="131">
        <v>7.0099999999999996E-2</v>
      </c>
      <c r="D23" s="131">
        <v>7.0599999999999996E-2</v>
      </c>
      <c r="E23" s="131">
        <v>7.1099999999999997E-2</v>
      </c>
      <c r="F23" s="131">
        <v>7.1599999999999997E-2</v>
      </c>
      <c r="G23" s="132">
        <v>7.2099999999999997E-2</v>
      </c>
      <c r="I23" s="82"/>
      <c r="K23" s="82"/>
    </row>
    <row r="24" spans="1:21" x14ac:dyDescent="0.25">
      <c r="A24" s="88">
        <v>44348</v>
      </c>
      <c r="B24" s="129">
        <v>6.9599999999999995E-2</v>
      </c>
      <c r="C24" s="129">
        <v>7.0099999999999996E-2</v>
      </c>
      <c r="D24" s="129">
        <v>7.0599999999999996E-2</v>
      </c>
      <c r="E24" s="129">
        <v>7.1099999999999997E-2</v>
      </c>
      <c r="F24" s="129">
        <v>7.1599999999999997E-2</v>
      </c>
      <c r="G24" s="130">
        <v>7.2099999999999997E-2</v>
      </c>
      <c r="I24" s="82"/>
      <c r="K24" s="82"/>
    </row>
    <row r="25" spans="1:21" x14ac:dyDescent="0.25">
      <c r="A25" s="89">
        <v>44378</v>
      </c>
      <c r="B25" s="131">
        <v>6.9599999999999995E-2</v>
      </c>
      <c r="C25" s="131">
        <v>7.0099999999999996E-2</v>
      </c>
      <c r="D25" s="131">
        <v>7.0599999999999996E-2</v>
      </c>
      <c r="E25" s="131">
        <v>7.1099999999999997E-2</v>
      </c>
      <c r="F25" s="131">
        <v>7.1599999999999997E-2</v>
      </c>
      <c r="G25" s="132">
        <v>7.2099999999999997E-2</v>
      </c>
      <c r="I25" s="82"/>
      <c r="K25" s="82"/>
      <c r="N25" s="82"/>
    </row>
    <row r="26" spans="1:21" x14ac:dyDescent="0.25">
      <c r="A26" s="88">
        <v>44409</v>
      </c>
      <c r="B26" s="129">
        <v>6.9599999999999995E-2</v>
      </c>
      <c r="C26" s="129">
        <v>7.0099999999999996E-2</v>
      </c>
      <c r="D26" s="129">
        <v>7.0599999999999996E-2</v>
      </c>
      <c r="E26" s="129">
        <v>7.1099999999999997E-2</v>
      </c>
      <c r="F26" s="129">
        <v>7.1599999999999997E-2</v>
      </c>
      <c r="G26" s="130">
        <v>7.2099999999999997E-2</v>
      </c>
    </row>
    <row r="27" spans="1:21" x14ac:dyDescent="0.25">
      <c r="A27" s="89">
        <v>44440</v>
      </c>
      <c r="B27" s="131">
        <v>6.9599999999999995E-2</v>
      </c>
      <c r="C27" s="131">
        <v>7.0099999999999996E-2</v>
      </c>
      <c r="D27" s="131">
        <v>7.0599999999999996E-2</v>
      </c>
      <c r="E27" s="131">
        <v>7.1099999999999997E-2</v>
      </c>
      <c r="F27" s="131">
        <v>7.1599999999999997E-2</v>
      </c>
      <c r="G27" s="132">
        <v>7.2099999999999997E-2</v>
      </c>
    </row>
    <row r="28" spans="1:21" x14ac:dyDescent="0.25">
      <c r="A28" s="88">
        <v>44470</v>
      </c>
      <c r="B28" s="129">
        <v>6.9599999999999995E-2</v>
      </c>
      <c r="C28" s="129">
        <v>7.0099999999999996E-2</v>
      </c>
      <c r="D28" s="129">
        <v>7.0599999999999996E-2</v>
      </c>
      <c r="E28" s="129">
        <v>7.1099999999999997E-2</v>
      </c>
      <c r="F28" s="129">
        <v>7.1599999999999997E-2</v>
      </c>
      <c r="G28" s="130">
        <v>7.2099999999999997E-2</v>
      </c>
    </row>
    <row r="29" spans="1:21" x14ac:dyDescent="0.25">
      <c r="A29" s="89">
        <v>44501</v>
      </c>
      <c r="B29" s="129">
        <v>6.9599999999999995E-2</v>
      </c>
      <c r="C29" s="129">
        <v>7.0099999999999996E-2</v>
      </c>
      <c r="D29" s="129">
        <v>7.0599999999999996E-2</v>
      </c>
      <c r="E29" s="129">
        <v>7.1099999999999997E-2</v>
      </c>
      <c r="F29" s="129">
        <v>7.1599999999999997E-2</v>
      </c>
      <c r="G29" s="130">
        <v>7.2099999999999997E-2</v>
      </c>
    </row>
    <row r="30" spans="1:21" x14ac:dyDescent="0.25">
      <c r="A30" s="88">
        <v>44531</v>
      </c>
      <c r="B30" s="129">
        <v>7.2099999999999997E-2</v>
      </c>
      <c r="C30" s="129">
        <v>7.2599999999999998E-2</v>
      </c>
      <c r="D30" s="129">
        <v>7.3099999999999998E-2</v>
      </c>
      <c r="E30" s="129">
        <v>7.3599999999999999E-2</v>
      </c>
      <c r="F30" s="129">
        <v>7.4099999999999999E-2</v>
      </c>
      <c r="G30" s="130">
        <v>7.4700000000000003E-2</v>
      </c>
    </row>
    <row r="31" spans="1:21" x14ac:dyDescent="0.25">
      <c r="A31" s="89">
        <v>44562</v>
      </c>
      <c r="B31" s="131">
        <v>8.3599999999999994E-2</v>
      </c>
      <c r="C31" s="131">
        <v>8.4199999999999997E-2</v>
      </c>
      <c r="D31" s="131">
        <v>8.48E-2</v>
      </c>
      <c r="E31" s="131">
        <v>8.5300000000000001E-2</v>
      </c>
      <c r="F31" s="131">
        <v>8.5900000000000004E-2</v>
      </c>
      <c r="G31" s="132">
        <v>8.6499999999999994E-2</v>
      </c>
    </row>
    <row r="32" spans="1:21" x14ac:dyDescent="0.25">
      <c r="A32" s="88">
        <v>44593</v>
      </c>
      <c r="B32" s="129">
        <v>7.9399999999999998E-2</v>
      </c>
      <c r="C32" s="129">
        <v>0.08</v>
      </c>
      <c r="D32" s="129">
        <v>8.0500000000000002E-2</v>
      </c>
      <c r="E32" s="129">
        <v>8.1100000000000005E-2</v>
      </c>
      <c r="F32" s="129">
        <v>8.1699999999999995E-2</v>
      </c>
      <c r="G32" s="130">
        <v>8.2199999999999995E-2</v>
      </c>
    </row>
    <row r="33" spans="1:7" x14ac:dyDescent="0.25">
      <c r="A33" s="89">
        <v>44621</v>
      </c>
      <c r="B33" s="131">
        <v>7.9399999999999998E-2</v>
      </c>
      <c r="C33" s="131">
        <v>0.08</v>
      </c>
      <c r="D33" s="131">
        <v>8.0500000000000002E-2</v>
      </c>
      <c r="E33" s="131">
        <v>8.1100000000000005E-2</v>
      </c>
      <c r="F33" s="131">
        <v>8.1699999999999995E-2</v>
      </c>
      <c r="G33" s="132">
        <v>8.2199999999999995E-2</v>
      </c>
    </row>
    <row r="34" spans="1:7" x14ac:dyDescent="0.25">
      <c r="A34" s="88">
        <v>44652</v>
      </c>
      <c r="B34" s="129">
        <v>8.1699999999999995E-2</v>
      </c>
      <c r="C34" s="129">
        <v>8.2299999999999998E-2</v>
      </c>
      <c r="D34" s="129">
        <v>8.2900000000000001E-2</v>
      </c>
      <c r="E34" s="129">
        <v>8.3500000000000005E-2</v>
      </c>
      <c r="F34" s="129">
        <v>8.4099999999999994E-2</v>
      </c>
      <c r="G34" s="130">
        <v>8.4599999999999995E-2</v>
      </c>
    </row>
    <row r="35" spans="1:7" x14ac:dyDescent="0.25">
      <c r="A35" s="89">
        <v>44682</v>
      </c>
      <c r="B35" s="131">
        <v>0.12189999999999999</v>
      </c>
      <c r="C35" s="131">
        <v>0.1225</v>
      </c>
      <c r="D35" s="131">
        <v>0.1231</v>
      </c>
      <c r="E35" s="131">
        <v>0.12379999999999999</v>
      </c>
      <c r="F35" s="131">
        <v>0.1244</v>
      </c>
      <c r="G35" s="132">
        <v>0.125</v>
      </c>
    </row>
    <row r="36" spans="1:7" x14ac:dyDescent="0.25">
      <c r="A36" s="88">
        <v>44713</v>
      </c>
      <c r="B36" s="129">
        <v>0.12189999999999999</v>
      </c>
      <c r="C36" s="129">
        <v>0.1225</v>
      </c>
      <c r="D36" s="129">
        <v>0.1231</v>
      </c>
      <c r="E36" s="129">
        <v>0.1237</v>
      </c>
      <c r="F36" s="129">
        <v>0.1244</v>
      </c>
      <c r="G36" s="130">
        <v>0.125</v>
      </c>
    </row>
    <row r="37" spans="1:7" x14ac:dyDescent="0.25">
      <c r="A37" s="89">
        <v>44743</v>
      </c>
      <c r="B37" s="131">
        <v>0.12189999999999999</v>
      </c>
      <c r="C37" s="131">
        <v>0.1225</v>
      </c>
      <c r="D37" s="131">
        <v>0.1231</v>
      </c>
      <c r="E37" s="131">
        <v>0.12379999999999999</v>
      </c>
      <c r="F37" s="131">
        <v>0.1244</v>
      </c>
      <c r="G37" s="132">
        <v>0.125</v>
      </c>
    </row>
    <row r="38" spans="1:7" x14ac:dyDescent="0.25">
      <c r="A38" s="88">
        <v>44774</v>
      </c>
      <c r="B38" s="129">
        <v>0.12189999999999999</v>
      </c>
      <c r="C38" s="129">
        <v>0.1225</v>
      </c>
      <c r="D38" s="129">
        <v>0.1231</v>
      </c>
      <c r="E38" s="129">
        <v>0.1237</v>
      </c>
      <c r="F38" s="129">
        <v>0.1244</v>
      </c>
      <c r="G38" s="130">
        <v>0.125</v>
      </c>
    </row>
    <row r="39" spans="1:7" x14ac:dyDescent="0.25">
      <c r="A39" s="89">
        <v>44805</v>
      </c>
      <c r="B39" s="131">
        <v>0.1358</v>
      </c>
      <c r="C39" s="131">
        <v>0.13650000000000001</v>
      </c>
      <c r="D39" s="131">
        <v>0.13719999999999999</v>
      </c>
      <c r="E39" s="131">
        <v>0.13789999999999999</v>
      </c>
      <c r="F39" s="131">
        <v>0.1386</v>
      </c>
      <c r="G39" s="132">
        <v>0.13930000000000001</v>
      </c>
    </row>
    <row r="40" spans="1:7" x14ac:dyDescent="0.25">
      <c r="A40" s="88">
        <v>44835</v>
      </c>
      <c r="B40" s="129">
        <v>0.13320000000000001</v>
      </c>
      <c r="C40" s="129">
        <v>0.13389999999999999</v>
      </c>
      <c r="D40" s="129">
        <v>0.1346</v>
      </c>
      <c r="E40" s="129">
        <v>0.1353</v>
      </c>
      <c r="F40" s="129">
        <v>0.13600000000000001</v>
      </c>
      <c r="G40" s="130">
        <v>0.1366</v>
      </c>
    </row>
    <row r="41" spans="1:7" x14ac:dyDescent="0.25">
      <c r="A41" s="89">
        <v>44866</v>
      </c>
      <c r="B41" s="131">
        <v>0.14030000000000001</v>
      </c>
      <c r="C41" s="131">
        <v>0.14099999999999999</v>
      </c>
      <c r="D41" s="131">
        <v>0.14169999999999999</v>
      </c>
      <c r="E41" s="131">
        <v>0.14230000000000001</v>
      </c>
      <c r="F41" s="131">
        <v>0.14299999999999999</v>
      </c>
      <c r="G41" s="132">
        <v>0.14360000000000001</v>
      </c>
    </row>
    <row r="42" spans="1:7" x14ac:dyDescent="0.25">
      <c r="A42" s="88">
        <v>44896</v>
      </c>
      <c r="B42" s="129">
        <v>0.14030000000000001</v>
      </c>
      <c r="C42" s="129">
        <v>0.14099999999999999</v>
      </c>
      <c r="D42" s="129">
        <v>0.14169999999999999</v>
      </c>
      <c r="E42" s="129">
        <v>0.14230000000000001</v>
      </c>
      <c r="F42" s="129">
        <v>0.14299999999999999</v>
      </c>
      <c r="G42" s="130">
        <v>0.14360000000000001</v>
      </c>
    </row>
    <row r="43" spans="1:7" x14ac:dyDescent="0.25">
      <c r="A43" s="89">
        <v>44927</v>
      </c>
      <c r="B43" s="131">
        <v>0.14030000000000001</v>
      </c>
      <c r="C43" s="131">
        <v>0.14099999999999999</v>
      </c>
      <c r="D43" s="131">
        <v>0.14169999999999999</v>
      </c>
      <c r="E43" s="131">
        <v>0.14230000000000001</v>
      </c>
      <c r="F43" s="131">
        <v>0.14299999999999999</v>
      </c>
      <c r="G43" s="132">
        <v>0.14360000000000001</v>
      </c>
    </row>
    <row r="44" spans="1:7" x14ac:dyDescent="0.25">
      <c r="A44" s="88">
        <v>44958</v>
      </c>
      <c r="B44" s="129">
        <v>0.14280000000000001</v>
      </c>
      <c r="C44" s="129">
        <v>0.14349999999999999</v>
      </c>
      <c r="D44" s="129">
        <v>0.14419999999999999</v>
      </c>
      <c r="E44" s="129">
        <v>0.1449</v>
      </c>
      <c r="F44" s="129">
        <v>0.14549999999999999</v>
      </c>
      <c r="G44" s="130">
        <v>0.1462</v>
      </c>
    </row>
    <row r="45" spans="1:7" x14ac:dyDescent="0.25">
      <c r="A45" s="89">
        <v>44986</v>
      </c>
      <c r="B45" s="131">
        <v>0.14929999999999999</v>
      </c>
      <c r="C45" s="131">
        <v>0.15</v>
      </c>
      <c r="D45" s="131">
        <v>0.1507</v>
      </c>
      <c r="E45" s="131">
        <v>0.15140000000000001</v>
      </c>
      <c r="F45" s="131">
        <v>0.15210000000000001</v>
      </c>
      <c r="G45" s="132">
        <v>0.15279999999999999</v>
      </c>
    </row>
    <row r="46" spans="1:7" x14ac:dyDescent="0.25">
      <c r="A46" s="88">
        <v>45017</v>
      </c>
      <c r="B46" s="129">
        <v>0.15770000000000001</v>
      </c>
      <c r="C46" s="129">
        <v>0.16009999999999999</v>
      </c>
      <c r="D46" s="129">
        <v>0.16259999999999999</v>
      </c>
      <c r="E46" s="129">
        <v>0.1651</v>
      </c>
      <c r="F46" s="129">
        <v>0.1676</v>
      </c>
      <c r="G46" s="130">
        <v>0.17</v>
      </c>
    </row>
    <row r="47" spans="1:7" x14ac:dyDescent="0.25">
      <c r="A47" s="89">
        <v>45047</v>
      </c>
      <c r="B47" s="142">
        <v>0.16250000000000001</v>
      </c>
      <c r="C47" s="142">
        <v>0.16500000000000001</v>
      </c>
      <c r="D47" s="142">
        <v>0.1676</v>
      </c>
      <c r="E47" s="142">
        <v>0.17019999999999999</v>
      </c>
      <c r="F47" s="142">
        <v>0.17269999999999999</v>
      </c>
      <c r="G47" s="143">
        <v>0.17530000000000001</v>
      </c>
    </row>
    <row r="48" spans="1:7" x14ac:dyDescent="0.25">
      <c r="A48" s="88">
        <v>45078</v>
      </c>
      <c r="B48" s="144">
        <v>0.16830000000000001</v>
      </c>
      <c r="C48" s="144">
        <v>0.1709</v>
      </c>
      <c r="D48" s="144">
        <v>0.1736</v>
      </c>
      <c r="E48" s="144">
        <v>0.1762</v>
      </c>
      <c r="F48" s="144">
        <v>0.1789</v>
      </c>
      <c r="G48" s="145">
        <v>0.18149999999999999</v>
      </c>
    </row>
    <row r="49" spans="1:7" x14ac:dyDescent="0.25">
      <c r="A49" s="89">
        <v>45108</v>
      </c>
      <c r="B49" s="142">
        <v>0.17230000000000001</v>
      </c>
      <c r="C49" s="142">
        <v>0.17499999999999999</v>
      </c>
      <c r="D49" s="142">
        <v>0.17780000000000001</v>
      </c>
      <c r="E49" s="142">
        <v>0.18049999999999999</v>
      </c>
      <c r="F49" s="142">
        <v>0.1832</v>
      </c>
      <c r="G49" s="143">
        <v>0.18590000000000001</v>
      </c>
    </row>
    <row r="50" spans="1:7" x14ac:dyDescent="0.25">
      <c r="A50" s="88">
        <v>45139</v>
      </c>
      <c r="B50" s="144">
        <v>0.17419999999999999</v>
      </c>
      <c r="C50" s="144">
        <v>0.1769</v>
      </c>
      <c r="D50" s="144">
        <v>0.1797</v>
      </c>
      <c r="E50" s="144">
        <v>0.18240000000000001</v>
      </c>
      <c r="F50" s="144">
        <v>0.18509999999999999</v>
      </c>
      <c r="G50" s="145">
        <v>0.18790000000000001</v>
      </c>
    </row>
    <row r="51" spans="1:7" x14ac:dyDescent="0.25">
      <c r="A51" s="89">
        <v>45170</v>
      </c>
      <c r="B51" s="131">
        <v>0.17419999999999999</v>
      </c>
      <c r="C51" s="131">
        <v>0.1769</v>
      </c>
      <c r="D51" s="131">
        <v>0.1797</v>
      </c>
      <c r="E51" s="131">
        <v>0.18240000000000001</v>
      </c>
      <c r="F51" s="131">
        <v>0.18509999999999999</v>
      </c>
      <c r="G51" s="132">
        <v>0.18790000000000001</v>
      </c>
    </row>
    <row r="52" spans="1:7" x14ac:dyDescent="0.25">
      <c r="A52" s="88">
        <v>45200</v>
      </c>
      <c r="B52" s="129">
        <v>0.17319999999999999</v>
      </c>
      <c r="C52" s="129">
        <v>0.1759</v>
      </c>
      <c r="D52" s="129">
        <v>0.17860000000000001</v>
      </c>
      <c r="E52" s="129">
        <v>0.18129999999999999</v>
      </c>
      <c r="F52" s="129">
        <v>0.18410000000000001</v>
      </c>
      <c r="G52" s="130">
        <v>0.18679999999999999</v>
      </c>
    </row>
    <row r="53" spans="1:7" x14ac:dyDescent="0.25">
      <c r="A53" s="89">
        <v>45231</v>
      </c>
      <c r="B53" s="131">
        <v>0.17449999999999999</v>
      </c>
      <c r="C53" s="131">
        <v>0.1772</v>
      </c>
      <c r="D53" s="131">
        <v>0.1799</v>
      </c>
      <c r="E53" s="131">
        <v>0.1827</v>
      </c>
      <c r="F53" s="131">
        <v>0.18540000000000001</v>
      </c>
      <c r="G53" s="132">
        <v>0.18809999999999999</v>
      </c>
    </row>
    <row r="54" spans="1:7" x14ac:dyDescent="0.25">
      <c r="A54" s="88">
        <v>45261</v>
      </c>
      <c r="B54" s="129">
        <v>0.17449999999999999</v>
      </c>
      <c r="C54" s="129">
        <v>0.1772</v>
      </c>
      <c r="D54" s="129">
        <v>0.1799</v>
      </c>
      <c r="E54" s="129">
        <v>0.1827</v>
      </c>
      <c r="F54" s="129">
        <v>0.18540000000000001</v>
      </c>
      <c r="G54" s="130">
        <v>0.18809999999999999</v>
      </c>
    </row>
    <row r="55" spans="1:7" x14ac:dyDescent="0.25">
      <c r="A55" s="88">
        <v>45292</v>
      </c>
    </row>
    <row r="56" spans="1:7" x14ac:dyDescent="0.25">
      <c r="A56" s="88">
        <v>45323</v>
      </c>
    </row>
    <row r="57" spans="1:7" x14ac:dyDescent="0.25">
      <c r="A57" s="88">
        <v>45352</v>
      </c>
    </row>
    <row r="58" spans="1:7" x14ac:dyDescent="0.25">
      <c r="A58" s="88">
        <v>45383</v>
      </c>
    </row>
    <row r="59" spans="1:7" x14ac:dyDescent="0.25">
      <c r="A59" s="88">
        <v>45413</v>
      </c>
    </row>
    <row r="60" spans="1:7" x14ac:dyDescent="0.25">
      <c r="A60" s="88">
        <v>45444</v>
      </c>
    </row>
    <row r="61" spans="1:7" x14ac:dyDescent="0.25">
      <c r="A61" s="88">
        <v>45474</v>
      </c>
    </row>
    <row r="62" spans="1:7" x14ac:dyDescent="0.25">
      <c r="A62" s="88">
        <v>45505</v>
      </c>
    </row>
    <row r="63" spans="1:7" x14ac:dyDescent="0.25">
      <c r="A63" s="88">
        <v>45536</v>
      </c>
    </row>
    <row r="64" spans="1:7" x14ac:dyDescent="0.25">
      <c r="A64" s="88">
        <v>45566</v>
      </c>
    </row>
    <row r="65" spans="1:1" x14ac:dyDescent="0.25">
      <c r="A65" s="88">
        <v>45597</v>
      </c>
    </row>
    <row r="66" spans="1:1" x14ac:dyDescent="0.25">
      <c r="A66" s="88">
        <v>45627</v>
      </c>
    </row>
  </sheetData>
  <sheetProtection algorithmName="SHA-512" hashValue="HuRPzdqV6LBXztXDcC+2Qnhrr+CXSDqY1PKIksVXrMctG5IrVeeiYOb/SOFlph+7+Krl+oEiDiTjiW5m/kOB1Q==" saltValue="F91+gbswmz2o3kqazIu69Q=="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Hamza</cp:lastModifiedBy>
  <cp:lastPrinted>2022-02-16T06:28:28Z</cp:lastPrinted>
  <dcterms:created xsi:type="dcterms:W3CDTF">2021-11-23T07:47:18Z</dcterms:created>
  <dcterms:modified xsi:type="dcterms:W3CDTF">2024-01-05T12:31:28Z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ew0KICAiZG9jSUQiOiAiMGJkOGU5NjQtMWFhNC00ZmUxLTlmYTYtMTA4OGY2ZDhjOWNjIg0KfQ==</vt:lpwstr>
  </property>
  <property fmtid="{D5CDD505-2E9C-101B-9397-08002B2CF9AE}" pid="3" name="GVData0">
    <vt:lpwstr>(end)</vt:lpwstr>
  </property>
</Properties>
</file>