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Hassan Desktop\RFC\IMC Calc\2023\"/>
    </mc:Choice>
  </mc:AlternateContent>
  <xr:revisionPtr revIDLastSave="0" documentId="13_ncr:1_{51EBD7EC-8FBB-442E-868D-0E206C131AF5}"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L21" i="4"/>
  <c r="C23" i="4" l="1"/>
  <c r="I23" i="4" s="1"/>
  <c r="J23" i="4" s="1"/>
  <c r="K23" i="4" s="1"/>
  <c r="D23" i="4"/>
  <c r="B24" i="4"/>
  <c r="D24" i="4" s="1"/>
  <c r="E22" i="4"/>
  <c r="F22" i="4" s="1"/>
  <c r="G22" i="4" s="1"/>
  <c r="L22" i="4" s="1"/>
  <c r="E23" i="4" l="1"/>
  <c r="F23" i="4" s="1"/>
  <c r="G23" i="4" s="1"/>
  <c r="L23" i="4" s="1"/>
  <c r="B25" i="4"/>
  <c r="H25" i="4" s="1"/>
  <c r="H24" i="4"/>
  <c r="C24" i="4"/>
  <c r="I24" i="4" l="1"/>
  <c r="J24" i="4" s="1"/>
  <c r="K24" i="4" s="1"/>
  <c r="C25" i="4"/>
  <c r="I25" i="4" s="1"/>
  <c r="J25" i="4" s="1"/>
  <c r="K25" i="4" s="1"/>
  <c r="E24" i="4"/>
  <c r="F24" i="4" s="1"/>
  <c r="G24" i="4" s="1"/>
  <c r="B26" i="4"/>
  <c r="B27" i="4" s="1"/>
  <c r="D25" i="4"/>
  <c r="L24" i="4" l="1"/>
  <c r="D26" i="4"/>
  <c r="H26" i="4"/>
  <c r="C26" i="4"/>
  <c r="E25" i="4"/>
  <c r="F25" i="4" s="1"/>
  <c r="G25" i="4" s="1"/>
  <c r="L25" i="4" s="1"/>
  <c r="H27" i="4"/>
  <c r="D27" i="4"/>
  <c r="B28" i="4"/>
  <c r="C27" i="4"/>
  <c r="I26" i="4" l="1"/>
  <c r="J26" i="4" s="1"/>
  <c r="K26" i="4" s="1"/>
  <c r="E26" i="4"/>
  <c r="F26" i="4" s="1"/>
  <c r="G26" i="4" s="1"/>
  <c r="H28" i="4"/>
  <c r="D28" i="4"/>
  <c r="I27" i="4"/>
  <c r="J27" i="4" s="1"/>
  <c r="K27" i="4" s="1"/>
  <c r="E27" i="4"/>
  <c r="F27" i="4" s="1"/>
  <c r="G27" i="4" s="1"/>
  <c r="B29" i="4"/>
  <c r="C28" i="4"/>
  <c r="L26" i="4" l="1"/>
  <c r="H29" i="4"/>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J4" i="4"/>
  <c r="L66" i="4"/>
  <c r="M4" i="4" l="1"/>
  <c r="J3" i="1"/>
  <c r="E30" i="3"/>
  <c r="B38" i="3" s="1"/>
  <c r="S85" i="3" l="1"/>
  <c r="R89" i="3" s="1"/>
  <c r="B90" i="3" s="1"/>
  <c r="E81" i="3"/>
</calcChain>
</file>

<file path=xl/sharedStrings.xml><?xml version="1.0" encoding="utf-8"?>
<sst xmlns="http://schemas.openxmlformats.org/spreadsheetml/2006/main" count="134" uniqueCount="108">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</sst>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0">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164"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164"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14" xfId="0" applyFont="1" applyBorder="1" applyAlignment="1" applyProtection="1">
      <alignment horizontal="center" wrapText="1"/>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J3" sqref="J3:K4"/>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2" t="s">
        <v>32</v>
      </c>
      <c r="B1" s="142"/>
    </row>
    <row r="2" spans="1:21" ht="21" x14ac:dyDescent="0.35">
      <c r="A2" s="143" t="s">
        <v>33</v>
      </c>
      <c r="B2" s="143"/>
      <c r="I2" s="15" t="s">
        <v>15</v>
      </c>
      <c r="J2" s="144" t="s">
        <v>107</v>
      </c>
      <c r="K2" s="144"/>
    </row>
    <row r="3" spans="1:21" ht="21" x14ac:dyDescent="0.35">
      <c r="A3" s="98" t="s">
        <v>104</v>
      </c>
      <c r="B3" s="99"/>
      <c r="D3" t="s">
        <v>6</v>
      </c>
      <c r="E3" s="1" t="str">
        <f>IF(B11="","",B11)</f>
        <v/>
      </c>
      <c r="F3" s="1" t="str">
        <f>TEXT(E3,"mmm-yy")</f>
        <v/>
      </c>
      <c r="G3" s="1" t="e">
        <f>EOMONTH(E3,0)</f>
        <v>#VALUE!</v>
      </c>
      <c r="H3" t="e">
        <f>IF(F3=F4,G5,G3-B11+1)</f>
        <v>#VALUE!</v>
      </c>
      <c r="I3" s="15" t="s">
        <v>16</v>
      </c>
      <c r="J3" s="145"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45"/>
    </row>
    <row r="4" spans="1:21" ht="24" customHeight="1" x14ac:dyDescent="0.35">
      <c r="A4" s="98" t="s">
        <v>105</v>
      </c>
      <c r="B4" s="133"/>
      <c r="D4" t="s">
        <v>29</v>
      </c>
      <c r="E4" s="1" t="str">
        <f>IF(B13="","",B13)</f>
        <v/>
      </c>
      <c r="F4" s="1" t="str">
        <f>TEXT(E4,"mmm-yy")</f>
        <v/>
      </c>
      <c r="G4" s="1" t="e">
        <f>EOMONTH(B13,-1)+1</f>
        <v>#NUM!</v>
      </c>
      <c r="H4" t="e">
        <f>E4-G4</f>
        <v>#VALUE!</v>
      </c>
      <c r="I4" s="15" t="s">
        <v>17</v>
      </c>
      <c r="J4" s="146"/>
      <c r="K4" s="146"/>
    </row>
    <row r="5" spans="1:21" ht="21" x14ac:dyDescent="0.35">
      <c r="A5" s="143" t="s">
        <v>100</v>
      </c>
      <c r="B5" s="143"/>
      <c r="C5" s="95" t="s">
        <v>101</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16</v>
      </c>
    </row>
    <row r="11" spans="1:21" ht="21.75" thickBot="1" x14ac:dyDescent="0.4">
      <c r="A11" s="3" t="s">
        <v>10</v>
      </c>
      <c r="B11" s="73"/>
      <c r="C11" s="95" t="s">
        <v>102</v>
      </c>
      <c r="I11" s="2" t="s">
        <v>90</v>
      </c>
    </row>
    <row r="12" spans="1:21" ht="21.75" thickBot="1" x14ac:dyDescent="0.4">
      <c r="A12" s="10" t="s">
        <v>103</v>
      </c>
      <c r="B12" s="75">
        <f>IF(B10=I2,EDATE(B11,12),IF(B10=I3,EDATE(B11,24),IF(B10=I4,EDATE(B11,36),IF(B10=I5,EDATE(B11,48),IF(B10=I6,EDATE(B11,60),"")))))</f>
        <v>731</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GCNHqnZnoDoSna8eaZY/d+i6Rn97W7fAhyvBGLatIgr9BHaXtMKPlljvqokD+pBCbVCN6pkmtd6f+/GpdXk/w==" saltValue="BVxq+DYb1FLRjwm+pKmXSA=="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M4" sqref="M4:N4"/>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48" t="s">
        <v>83</v>
      </c>
      <c r="B1" s="149"/>
      <c r="C1" s="150"/>
      <c r="D1" s="56"/>
      <c r="E1" s="55"/>
      <c r="F1" s="148" t="s">
        <v>84</v>
      </c>
      <c r="G1" s="150"/>
      <c r="H1" s="55"/>
      <c r="I1" s="55"/>
      <c r="J1" s="148" t="s">
        <v>9</v>
      </c>
      <c r="K1" s="149"/>
      <c r="L1" s="150"/>
      <c r="M1" s="55"/>
      <c r="N1" s="55"/>
    </row>
    <row r="2" spans="1:14" ht="15.75" x14ac:dyDescent="0.25">
      <c r="A2" s="152">
        <f>Input!B3</f>
        <v>0</v>
      </c>
      <c r="B2" s="152"/>
      <c r="C2" s="153"/>
      <c r="D2" s="57"/>
      <c r="E2" s="55"/>
      <c r="F2" s="151">
        <f>Input!B6</f>
        <v>0</v>
      </c>
      <c r="G2" s="153"/>
      <c r="H2" s="55"/>
      <c r="I2" s="55"/>
      <c r="J2" s="151">
        <f>Input!B8</f>
        <v>0</v>
      </c>
      <c r="K2" s="152"/>
      <c r="L2" s="153"/>
      <c r="M2" s="55"/>
      <c r="N2" s="55"/>
    </row>
    <row r="3" spans="1:14" s="19" customFormat="1" ht="30" x14ac:dyDescent="0.25">
      <c r="A3" s="157" t="s">
        <v>23</v>
      </c>
      <c r="B3" s="158"/>
      <c r="C3" s="67" t="s">
        <v>85</v>
      </c>
      <c r="D3" s="76"/>
      <c r="E3" s="77"/>
      <c r="F3" s="58" t="s">
        <v>24</v>
      </c>
      <c r="G3" s="58" t="s">
        <v>25</v>
      </c>
      <c r="H3" s="77"/>
      <c r="I3" s="77"/>
      <c r="J3" s="68" t="s">
        <v>26</v>
      </c>
      <c r="K3" s="58" t="s">
        <v>27</v>
      </c>
      <c r="L3" s="58" t="s">
        <v>28</v>
      </c>
      <c r="M3" s="144" t="s">
        <v>107</v>
      </c>
      <c r="N3" s="144"/>
    </row>
    <row r="4" spans="1:14" ht="33.75" customHeight="1" x14ac:dyDescent="0.25">
      <c r="A4" s="159" t="str">
        <f>TEXT(Input!$B$9,"#,###,###.00")</f>
        <v>.00</v>
      </c>
      <c r="B4" s="160"/>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47" t="str">
        <f>IF(K4&gt;0,"Recover Rs. "&amp;TEXT(K4,"#,###,##.00")&amp;"/- From Customer Account and Credit PL 52671 (Income on Pre Mature Encashment) ","")</f>
        <v xml:space="preserve">Recover Rs. .00/- From Customer Account and Credit PL 52671 (Income on Pre Mature Encashment) </v>
      </c>
      <c r="N4" s="147"/>
    </row>
    <row r="5" spans="1:14" ht="27.75" customHeight="1" x14ac:dyDescent="0.25">
      <c r="A5" s="154" t="s">
        <v>98</v>
      </c>
      <c r="B5" s="154"/>
      <c r="C5" s="154"/>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55" t="s">
        <v>99</v>
      </c>
      <c r="K5" s="156"/>
      <c r="L5" s="63" t="str">
        <f>Input!B10</f>
        <v>IMC (2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2TIQkxS1jvC46CrYK/IPSAcozuP7uzVNmG15lHP3oj3uHloVDhLEWsK33m1B/GIEk67ZrRRUh7CCcOiq6CghcA==" saltValue="8oc5Bpqn6d7StDTV6hRavg==" spinCount="100000" sheet="1" objects="1" scenarios="1"/>
  <mergeCells count="12">
    <mergeCell ref="A5:C5"/>
    <mergeCell ref="J5:K5"/>
    <mergeCell ref="A3:B3"/>
    <mergeCell ref="A4:B4"/>
    <mergeCell ref="A1:C1"/>
    <mergeCell ref="M4:N4"/>
    <mergeCell ref="M3:N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zoomScale="85" zoomScaleSheetLayoutView="85" workbookViewId="0">
      <selection activeCell="AB21" sqref="AB21"/>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209" t="s">
        <v>34</v>
      </c>
      <c r="C6" s="209"/>
      <c r="D6" s="209"/>
      <c r="E6" s="209"/>
      <c r="F6" s="209"/>
      <c r="G6" s="209"/>
      <c r="H6" s="209"/>
      <c r="I6" s="209"/>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80" t="s">
        <v>37</v>
      </c>
      <c r="C12" s="180"/>
      <c r="D12" s="180"/>
      <c r="E12" s="197" t="str">
        <f>"Mr. / Mst. "&amp;Input!B6&amp;"     "</f>
        <v xml:space="preserve">Mr. / Mst.      </v>
      </c>
      <c r="F12" s="198"/>
      <c r="G12" s="198"/>
      <c r="H12" s="198"/>
      <c r="I12" s="199"/>
    </row>
    <row r="13" spans="2:10" ht="15.75" x14ac:dyDescent="0.25">
      <c r="B13" s="197" t="s">
        <v>38</v>
      </c>
      <c r="C13" s="198"/>
      <c r="D13" s="199"/>
      <c r="E13" s="197">
        <f>Input!B7</f>
        <v>0</v>
      </c>
      <c r="F13" s="198"/>
      <c r="G13" s="198"/>
      <c r="H13" s="198"/>
      <c r="I13" s="199"/>
    </row>
    <row r="14" spans="2:10" ht="15" customHeight="1" x14ac:dyDescent="0.25">
      <c r="B14" s="180" t="s">
        <v>9</v>
      </c>
      <c r="C14" s="180"/>
      <c r="D14" s="180"/>
      <c r="E14" s="206">
        <f>Input!B8</f>
        <v>0</v>
      </c>
      <c r="F14" s="207"/>
      <c r="G14" s="207"/>
      <c r="H14" s="207"/>
      <c r="I14" s="208"/>
    </row>
    <row r="15" spans="2:10" ht="15.75" x14ac:dyDescent="0.25">
      <c r="B15" s="180" t="s">
        <v>3</v>
      </c>
      <c r="C15" s="180"/>
      <c r="D15" s="180"/>
      <c r="E15" s="200" t="str">
        <f>TEXT(Input!B9,"0,000")</f>
        <v>0,000</v>
      </c>
      <c r="F15" s="201"/>
      <c r="G15" s="201"/>
      <c r="H15" s="201"/>
      <c r="I15" s="202"/>
    </row>
    <row r="16" spans="2:10" x14ac:dyDescent="0.25">
      <c r="B16" s="203" t="s">
        <v>39</v>
      </c>
      <c r="C16" s="204"/>
      <c r="D16" s="205"/>
      <c r="E16" s="203" t="str">
        <f>Input!B10</f>
        <v>IMC (2 Year)</v>
      </c>
      <c r="F16" s="204"/>
      <c r="G16" s="204"/>
      <c r="H16" s="204"/>
      <c r="I16" s="205"/>
    </row>
    <row r="17" spans="2:9" ht="15" customHeight="1" x14ac:dyDescent="0.25">
      <c r="B17" s="180" t="s">
        <v>40</v>
      </c>
      <c r="C17" s="180"/>
      <c r="D17" s="180"/>
      <c r="E17" s="194">
        <f>Input!B11</f>
        <v>0</v>
      </c>
      <c r="F17" s="195"/>
      <c r="G17" s="195"/>
      <c r="H17" s="195"/>
      <c r="I17" s="196"/>
    </row>
    <row r="18" spans="2:9" ht="15.75" x14ac:dyDescent="0.25">
      <c r="B18" s="180" t="s">
        <v>41</v>
      </c>
      <c r="C18" s="180"/>
      <c r="D18" s="180"/>
      <c r="E18" s="194">
        <f>Input!B12</f>
        <v>731</v>
      </c>
      <c r="F18" s="195"/>
      <c r="G18" s="195"/>
      <c r="H18" s="195"/>
      <c r="I18" s="196"/>
    </row>
    <row r="19" spans="2:9" ht="15" customHeight="1" x14ac:dyDescent="0.25">
      <c r="B19" s="180" t="s">
        <v>42</v>
      </c>
      <c r="C19" s="180"/>
      <c r="D19" s="180"/>
      <c r="E19" s="194">
        <f>Input!B13</f>
        <v>0</v>
      </c>
      <c r="F19" s="195"/>
      <c r="G19" s="195"/>
      <c r="H19" s="195"/>
      <c r="I19" s="196"/>
    </row>
    <row r="20" spans="2:9" ht="15" customHeight="1" x14ac:dyDescent="0.25">
      <c r="B20" s="180" t="s">
        <v>43</v>
      </c>
      <c r="C20" s="180"/>
      <c r="D20" s="180"/>
      <c r="E20" s="197" t="str">
        <f>Input!B15</f>
        <v>Funds Required</v>
      </c>
      <c r="F20" s="198"/>
      <c r="G20" s="198"/>
      <c r="H20" s="198"/>
      <c r="I20" s="199"/>
    </row>
    <row r="21" spans="2:9" ht="12" customHeight="1" x14ac:dyDescent="0.25">
      <c r="B21" s="24"/>
      <c r="C21" s="24"/>
      <c r="D21" s="24"/>
      <c r="E21" s="24"/>
      <c r="F21" s="24"/>
      <c r="G21" s="24"/>
      <c r="H21" s="24"/>
      <c r="I21" s="24"/>
    </row>
    <row r="22" spans="2:9" ht="47.25" customHeight="1" x14ac:dyDescent="0.25">
      <c r="B22" s="188" t="s">
        <v>44</v>
      </c>
      <c r="C22" s="188"/>
      <c r="D22" s="188"/>
      <c r="E22" s="188"/>
      <c r="F22" s="188"/>
      <c r="G22" s="188"/>
      <c r="H22" s="188"/>
      <c r="I22" s="188"/>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9" t="s">
        <v>106</v>
      </c>
      <c r="C29" s="189"/>
      <c r="D29" s="189"/>
      <c r="E29" s="189"/>
      <c r="F29" s="189"/>
      <c r="G29" s="189"/>
      <c r="H29" s="189"/>
      <c r="I29" s="189"/>
    </row>
    <row r="30" spans="2:9" ht="15.75" customHeight="1" x14ac:dyDescent="0.25">
      <c r="B30" s="41"/>
      <c r="C30" s="41"/>
      <c r="D30" s="41"/>
      <c r="E30" s="164" t="str">
        <f>TEXT('Calculation sheet'!J4,"#,###,###.00")</f>
        <v>.00</v>
      </c>
      <c r="F30" s="164"/>
      <c r="G30" s="164"/>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68" t="s">
        <v>49</v>
      </c>
      <c r="C36" s="168"/>
      <c r="D36" s="168"/>
      <c r="E36" s="168"/>
      <c r="F36" s="168"/>
      <c r="G36" s="168"/>
      <c r="H36" s="168"/>
      <c r="I36" s="168"/>
    </row>
    <row r="37" spans="2:10" ht="15.75" x14ac:dyDescent="0.25">
      <c r="B37" s="167" t="s">
        <v>31</v>
      </c>
      <c r="C37" s="167"/>
      <c r="D37" s="167"/>
      <c r="E37" s="167"/>
      <c r="F37" s="167"/>
      <c r="G37" s="167"/>
      <c r="H37" s="167"/>
      <c r="I37" s="167"/>
    </row>
    <row r="38" spans="2:10" ht="38.25" customHeight="1" x14ac:dyDescent="0.25">
      <c r="B38" s="190" t="str">
        <f>"I accept the above Price. Please credit my account No."&amp;E13&amp;" with amount of Rs."&amp;E30&amp;" on date: "&amp;TEXT(I1,"dd mmm yyyy")</f>
        <v>I accept the above Price. Please credit my account No.0 with amount of Rs..00 on date: 00 Jan 1900</v>
      </c>
      <c r="C38" s="190"/>
      <c r="D38" s="190"/>
      <c r="E38" s="190"/>
      <c r="F38" s="190"/>
      <c r="G38" s="190"/>
      <c r="H38" s="190"/>
      <c r="I38" s="190"/>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91" t="s">
        <v>52</v>
      </c>
      <c r="I41" s="191"/>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65" t="s">
        <v>53</v>
      </c>
      <c r="C45" s="165"/>
      <c r="D45" s="165"/>
      <c r="E45" s="165"/>
      <c r="F45" s="165"/>
      <c r="G45" s="165"/>
      <c r="H45" s="165"/>
      <c r="I45" s="165"/>
    </row>
    <row r="46" spans="2:10" ht="15.75" x14ac:dyDescent="0.25">
      <c r="B46" s="161" t="s">
        <v>54</v>
      </c>
      <c r="C46" s="161"/>
      <c r="D46" s="161"/>
      <c r="E46" s="161"/>
      <c r="F46" s="161"/>
      <c r="G46" s="161"/>
      <c r="H46" s="161"/>
      <c r="I46" s="161"/>
    </row>
    <row r="47" spans="2:10" ht="15.75" x14ac:dyDescent="0.25">
      <c r="C47" s="45"/>
      <c r="D47" s="43"/>
      <c r="E47" s="24"/>
      <c r="F47" s="24"/>
      <c r="G47" s="24"/>
      <c r="H47" s="24"/>
      <c r="I47" s="24"/>
    </row>
    <row r="50" spans="2:9" ht="15.75" x14ac:dyDescent="0.25">
      <c r="B50" s="192">
        <f>I1</f>
        <v>0</v>
      </c>
      <c r="C50" s="192"/>
      <c r="D50" s="192"/>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3" t="s">
        <v>58</v>
      </c>
      <c r="C56" s="193"/>
      <c r="D56" s="193"/>
      <c r="E56" s="193"/>
      <c r="F56" s="193"/>
      <c r="G56" s="193"/>
      <c r="H56" s="193"/>
      <c r="I56" s="193"/>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70" t="s">
        <v>60</v>
      </c>
      <c r="C60" s="170"/>
      <c r="D60" s="170"/>
      <c r="E60" s="170"/>
      <c r="F60" s="170"/>
      <c r="G60" s="170"/>
      <c r="H60" s="170"/>
      <c r="I60" s="170"/>
    </row>
    <row r="61" spans="2:9" ht="16.5" thickBot="1" x14ac:dyDescent="0.3">
      <c r="B61" s="24"/>
      <c r="C61" s="24"/>
      <c r="D61" s="24"/>
      <c r="E61" s="24"/>
      <c r="F61" s="24"/>
      <c r="G61" s="24"/>
      <c r="H61" s="24"/>
      <c r="I61" s="24"/>
    </row>
    <row r="62" spans="2:9" ht="15.75" x14ac:dyDescent="0.25">
      <c r="B62" s="184" t="str">
        <f>E12</f>
        <v xml:space="preserve">Mr. / Mst.      </v>
      </c>
      <c r="C62" s="185"/>
      <c r="D62" s="185"/>
      <c r="E62" s="185"/>
      <c r="F62" s="185"/>
      <c r="G62" s="186" t="s">
        <v>61</v>
      </c>
      <c r="H62" s="186"/>
      <c r="I62" s="187"/>
    </row>
    <row r="63" spans="2:9" ht="15.75" x14ac:dyDescent="0.25">
      <c r="B63" s="179">
        <f t="shared" ref="B63:B70" si="0">E13</f>
        <v>0</v>
      </c>
      <c r="C63" s="180"/>
      <c r="D63" s="180"/>
      <c r="E63" s="180"/>
      <c r="F63" s="180"/>
      <c r="G63" s="173" t="s">
        <v>62</v>
      </c>
      <c r="H63" s="173"/>
      <c r="I63" s="174"/>
    </row>
    <row r="64" spans="2:9" ht="15.75" x14ac:dyDescent="0.25">
      <c r="B64" s="179">
        <f t="shared" si="0"/>
        <v>0</v>
      </c>
      <c r="C64" s="180"/>
      <c r="D64" s="180"/>
      <c r="E64" s="180"/>
      <c r="F64" s="180"/>
      <c r="G64" s="181" t="s">
        <v>63</v>
      </c>
      <c r="H64" s="182"/>
      <c r="I64" s="183"/>
    </row>
    <row r="65" spans="2:9" ht="15.75" x14ac:dyDescent="0.25">
      <c r="B65" s="179" t="str">
        <f t="shared" si="0"/>
        <v>0,000</v>
      </c>
      <c r="C65" s="180"/>
      <c r="D65" s="180"/>
      <c r="E65" s="180"/>
      <c r="F65" s="180"/>
      <c r="G65" s="181" t="s">
        <v>64</v>
      </c>
      <c r="H65" s="182"/>
      <c r="I65" s="183"/>
    </row>
    <row r="66" spans="2:9" ht="15.75" x14ac:dyDescent="0.25">
      <c r="B66" s="179" t="str">
        <f t="shared" si="0"/>
        <v>IMC (2 Year)</v>
      </c>
      <c r="C66" s="180"/>
      <c r="D66" s="180"/>
      <c r="E66" s="180"/>
      <c r="F66" s="180"/>
      <c r="G66" s="181" t="s">
        <v>65</v>
      </c>
      <c r="H66" s="182"/>
      <c r="I66" s="183"/>
    </row>
    <row r="67" spans="2:9" ht="15.75" x14ac:dyDescent="0.25">
      <c r="B67" s="171" t="str">
        <f>TEXT(E17,"dd mmm yyyy")</f>
        <v>00 Jan 1900</v>
      </c>
      <c r="C67" s="172"/>
      <c r="D67" s="172"/>
      <c r="E67" s="172"/>
      <c r="F67" s="172"/>
      <c r="G67" s="181" t="s">
        <v>66</v>
      </c>
      <c r="H67" s="182"/>
      <c r="I67" s="183"/>
    </row>
    <row r="68" spans="2:9" ht="15.75" x14ac:dyDescent="0.25">
      <c r="B68" s="171" t="str">
        <f t="shared" ref="B68:B69" si="1">TEXT(E18,"dd mmm yyyy")</f>
        <v>31 Dec 1901</v>
      </c>
      <c r="C68" s="172"/>
      <c r="D68" s="172"/>
      <c r="E68" s="172"/>
      <c r="F68" s="172"/>
      <c r="G68" s="173" t="s">
        <v>67</v>
      </c>
      <c r="H68" s="173"/>
      <c r="I68" s="174"/>
    </row>
    <row r="69" spans="2:9" ht="15.75" x14ac:dyDescent="0.25">
      <c r="B69" s="171" t="str">
        <f t="shared" si="1"/>
        <v>00 Jan 1900</v>
      </c>
      <c r="C69" s="172"/>
      <c r="D69" s="172"/>
      <c r="E69" s="172"/>
      <c r="F69" s="172"/>
      <c r="G69" s="173" t="s">
        <v>68</v>
      </c>
      <c r="H69" s="173"/>
      <c r="I69" s="174"/>
    </row>
    <row r="70" spans="2:9" ht="16.5" thickBot="1" x14ac:dyDescent="0.3">
      <c r="B70" s="175" t="str">
        <f t="shared" si="0"/>
        <v>Funds Required</v>
      </c>
      <c r="C70" s="176"/>
      <c r="D70" s="176"/>
      <c r="E70" s="176"/>
      <c r="F70" s="176"/>
      <c r="G70" s="177" t="s">
        <v>69</v>
      </c>
      <c r="H70" s="177"/>
      <c r="I70" s="178"/>
    </row>
    <row r="71" spans="2:9" ht="15.75" x14ac:dyDescent="0.25">
      <c r="B71" s="24"/>
      <c r="C71" s="24"/>
      <c r="D71" s="24"/>
      <c r="E71" s="24"/>
      <c r="F71" s="24"/>
      <c r="G71" s="24"/>
      <c r="H71" s="24"/>
      <c r="I71" s="24"/>
    </row>
    <row r="72" spans="2:9" x14ac:dyDescent="0.25">
      <c r="B72" s="162" t="s">
        <v>70</v>
      </c>
      <c r="C72" s="162"/>
      <c r="D72" s="162"/>
      <c r="E72" s="162"/>
      <c r="F72" s="162"/>
      <c r="G72" s="162"/>
      <c r="H72" s="162"/>
      <c r="I72" s="162"/>
    </row>
    <row r="73" spans="2:9" x14ac:dyDescent="0.25">
      <c r="B73" s="162"/>
      <c r="C73" s="162"/>
      <c r="D73" s="162"/>
      <c r="E73" s="162"/>
      <c r="F73" s="162"/>
      <c r="G73" s="162"/>
      <c r="H73" s="162"/>
      <c r="I73" s="162"/>
    </row>
    <row r="74" spans="2:9" x14ac:dyDescent="0.25">
      <c r="B74" s="162"/>
      <c r="C74" s="162"/>
      <c r="D74" s="162"/>
      <c r="E74" s="162"/>
      <c r="F74" s="162"/>
      <c r="G74" s="162"/>
      <c r="H74" s="162"/>
      <c r="I74" s="162"/>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163" t="s">
        <v>73</v>
      </c>
      <c r="C79" s="163"/>
      <c r="D79" s="163"/>
      <c r="E79" s="163"/>
      <c r="F79" s="163"/>
      <c r="G79" s="163"/>
      <c r="H79" s="163"/>
      <c r="I79" s="163"/>
    </row>
    <row r="80" spans="2:9" ht="15.75" x14ac:dyDescent="0.25">
      <c r="B80" s="51"/>
      <c r="C80" s="51"/>
      <c r="D80" s="51"/>
      <c r="E80" s="51"/>
      <c r="F80" s="51"/>
      <c r="G80" s="51"/>
      <c r="H80" s="51"/>
      <c r="I80" s="51"/>
    </row>
    <row r="81" spans="2:19" ht="15.75" x14ac:dyDescent="0.25">
      <c r="B81" s="41"/>
      <c r="C81" s="41"/>
      <c r="D81" s="41"/>
      <c r="E81" s="164" t="str">
        <f>E30</f>
        <v>.00</v>
      </c>
      <c r="F81" s="164"/>
      <c r="G81" s="164"/>
      <c r="H81" s="41"/>
      <c r="I81" s="41"/>
      <c r="S81" s="26" t="s">
        <v>74</v>
      </c>
    </row>
    <row r="82" spans="2:19" ht="15.75" x14ac:dyDescent="0.25">
      <c r="B82" s="41"/>
      <c r="C82" s="41"/>
      <c r="D82" s="41"/>
      <c r="E82" s="41"/>
      <c r="F82" s="41"/>
      <c r="G82" s="41"/>
      <c r="H82" s="41"/>
      <c r="I82" s="41"/>
      <c r="S82" s="26" t="s">
        <v>75</v>
      </c>
    </row>
    <row r="83" spans="2:19" ht="15.75" x14ac:dyDescent="0.25">
      <c r="B83" s="165" t="s">
        <v>48</v>
      </c>
      <c r="C83" s="165"/>
      <c r="D83" s="165"/>
      <c r="E83" s="30"/>
      <c r="F83" s="30"/>
      <c r="G83" s="30"/>
      <c r="H83" s="166" t="s">
        <v>49</v>
      </c>
      <c r="I83" s="166"/>
      <c r="S83" s="26" t="str">
        <f>"اکاؤنٹ نمبر"&amp;B63</f>
        <v>اکاؤنٹ نمبر0</v>
      </c>
    </row>
    <row r="84" spans="2:19" ht="15.75" x14ac:dyDescent="0.25">
      <c r="B84" s="167" t="s">
        <v>76</v>
      </c>
      <c r="C84" s="167"/>
      <c r="D84" s="167"/>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68" t="s">
        <v>49</v>
      </c>
      <c r="C87" s="168"/>
      <c r="D87" s="168"/>
      <c r="E87" s="168"/>
      <c r="F87" s="168"/>
      <c r="G87" s="168"/>
      <c r="H87" s="168"/>
      <c r="I87" s="168"/>
    </row>
    <row r="88" spans="2:19" ht="15.75" x14ac:dyDescent="0.25">
      <c r="B88" s="167" t="s">
        <v>55</v>
      </c>
      <c r="C88" s="167"/>
      <c r="D88" s="167"/>
      <c r="E88" s="167"/>
      <c r="F88" s="167"/>
      <c r="G88" s="167"/>
      <c r="H88" s="167"/>
      <c r="I88" s="167"/>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169" t="str">
        <f>R89</f>
        <v>مجھے مندرجہ بالا قیمت قبول ہے.براہ مہربانی میرےاکاؤنٹ نمبر0 میں .00 کریڈٹ کر دیں۔</v>
      </c>
      <c r="C90" s="169"/>
      <c r="D90" s="169"/>
      <c r="E90" s="169"/>
      <c r="F90" s="169"/>
      <c r="G90" s="169"/>
      <c r="H90" s="169"/>
      <c r="I90" s="169"/>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70" t="s">
        <v>52</v>
      </c>
      <c r="H94" s="170"/>
      <c r="I94" s="170"/>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65" t="s">
        <v>53</v>
      </c>
      <c r="C97" s="165"/>
      <c r="D97" s="165"/>
      <c r="E97" s="165"/>
      <c r="F97" s="165"/>
      <c r="G97" s="165"/>
      <c r="H97" s="165"/>
      <c r="I97" s="165"/>
    </row>
    <row r="98" spans="2:9" ht="15.75" x14ac:dyDescent="0.25">
      <c r="B98" s="161" t="s">
        <v>80</v>
      </c>
      <c r="C98" s="161"/>
      <c r="D98" s="161"/>
      <c r="E98" s="161"/>
      <c r="F98" s="161"/>
      <c r="G98" s="161"/>
      <c r="H98" s="161"/>
      <c r="I98" s="161"/>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33" workbookViewId="0">
      <selection activeCell="E50" sqref="E50"/>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129">
        <v>0.13320000000000001</v>
      </c>
      <c r="C40" s="129">
        <v>0.13389999999999999</v>
      </c>
      <c r="D40" s="129">
        <v>0.1346</v>
      </c>
      <c r="E40" s="129">
        <v>0.1353</v>
      </c>
      <c r="F40" s="129">
        <v>0.13600000000000001</v>
      </c>
      <c r="G40" s="130">
        <v>0.1366</v>
      </c>
    </row>
    <row r="41" spans="1:7" x14ac:dyDescent="0.25">
      <c r="A41" s="89">
        <v>44866</v>
      </c>
      <c r="B41" s="131">
        <v>0.14030000000000001</v>
      </c>
      <c r="C41" s="131">
        <v>0.14099999999999999</v>
      </c>
      <c r="D41" s="131">
        <v>0.14169999999999999</v>
      </c>
      <c r="E41" s="131">
        <v>0.14230000000000001</v>
      </c>
      <c r="F41" s="131">
        <v>0.14299999999999999</v>
      </c>
      <c r="G41" s="132">
        <v>0.14360000000000001</v>
      </c>
    </row>
    <row r="42" spans="1:7" x14ac:dyDescent="0.25">
      <c r="A42" s="88">
        <v>44896</v>
      </c>
      <c r="B42" s="129">
        <v>0.14030000000000001</v>
      </c>
      <c r="C42" s="129">
        <v>0.14099999999999999</v>
      </c>
      <c r="D42" s="129">
        <v>0.14169999999999999</v>
      </c>
      <c r="E42" s="129">
        <v>0.14230000000000001</v>
      </c>
      <c r="F42" s="129">
        <v>0.14299999999999999</v>
      </c>
      <c r="G42" s="130">
        <v>0.14360000000000001</v>
      </c>
    </row>
    <row r="43" spans="1:7" x14ac:dyDescent="0.25">
      <c r="A43" s="89">
        <v>44927</v>
      </c>
      <c r="B43" s="131">
        <v>0.14030000000000001</v>
      </c>
      <c r="C43" s="131">
        <v>0.14099999999999999</v>
      </c>
      <c r="D43" s="131">
        <v>0.14169999999999999</v>
      </c>
      <c r="E43" s="131">
        <v>0.14230000000000001</v>
      </c>
      <c r="F43" s="131">
        <v>0.14299999999999999</v>
      </c>
      <c r="G43" s="132">
        <v>0.14360000000000001</v>
      </c>
    </row>
    <row r="44" spans="1:7" x14ac:dyDescent="0.25">
      <c r="A44" s="88">
        <v>44958</v>
      </c>
      <c r="B44" s="129">
        <v>0.14280000000000001</v>
      </c>
      <c r="C44" s="129">
        <v>0.14349999999999999</v>
      </c>
      <c r="D44" s="129">
        <v>0.14419999999999999</v>
      </c>
      <c r="E44" s="129">
        <v>0.1449</v>
      </c>
      <c r="F44" s="129">
        <v>0.14549999999999999</v>
      </c>
      <c r="G44" s="130">
        <v>0.1462</v>
      </c>
    </row>
    <row r="45" spans="1:7" x14ac:dyDescent="0.25">
      <c r="A45" s="89">
        <v>44986</v>
      </c>
      <c r="B45" s="131">
        <v>0.14929999999999999</v>
      </c>
      <c r="C45" s="131">
        <v>0.15</v>
      </c>
      <c r="D45" s="131">
        <v>0.1507</v>
      </c>
      <c r="E45" s="131">
        <v>0.15140000000000001</v>
      </c>
      <c r="F45" s="131">
        <v>0.15210000000000001</v>
      </c>
      <c r="G45" s="132">
        <v>0.15279999999999999</v>
      </c>
    </row>
    <row r="46" spans="1:7" x14ac:dyDescent="0.25">
      <c r="A46" s="88">
        <v>45017</v>
      </c>
      <c r="B46" s="129">
        <v>0.15770000000000001</v>
      </c>
      <c r="C46" s="129">
        <v>0.16009999999999999</v>
      </c>
      <c r="D46" s="129">
        <v>0.16259999999999999</v>
      </c>
      <c r="E46" s="129">
        <v>0.1651</v>
      </c>
      <c r="F46" s="129">
        <v>0.1676</v>
      </c>
      <c r="G46" s="130">
        <v>0.17</v>
      </c>
    </row>
    <row r="47" spans="1:7" x14ac:dyDescent="0.25">
      <c r="A47" s="89">
        <v>45047</v>
      </c>
      <c r="B47" s="131">
        <v>0.16250000000000001</v>
      </c>
      <c r="C47" s="131">
        <v>0.16500000000000001</v>
      </c>
      <c r="D47" s="131">
        <v>0.1676</v>
      </c>
      <c r="E47" s="131">
        <v>0.17019999999999999</v>
      </c>
      <c r="F47" s="131">
        <v>0.17269999999999999</v>
      </c>
      <c r="G47" s="132">
        <v>0.17530000000000001</v>
      </c>
    </row>
    <row r="48" spans="1:7" x14ac:dyDescent="0.25">
      <c r="A48" s="88">
        <v>45078</v>
      </c>
      <c r="B48" s="129"/>
      <c r="C48" s="129"/>
      <c r="D48" s="129"/>
      <c r="E48" s="129"/>
      <c r="F48" s="129"/>
      <c r="G48" s="130"/>
    </row>
    <row r="49" spans="1:7" x14ac:dyDescent="0.25">
      <c r="A49" s="89">
        <v>45108</v>
      </c>
      <c r="B49" s="131"/>
      <c r="C49" s="131"/>
      <c r="D49" s="131"/>
      <c r="E49" s="131"/>
      <c r="F49" s="131"/>
      <c r="G49" s="132"/>
    </row>
    <row r="50" spans="1:7" x14ac:dyDescent="0.25">
      <c r="A50" s="88">
        <v>45139</v>
      </c>
      <c r="B50" s="129"/>
      <c r="C50" s="129"/>
      <c r="D50" s="129"/>
      <c r="E50" s="129"/>
      <c r="F50" s="129"/>
      <c r="G50" s="130"/>
    </row>
    <row r="51" spans="1:7" x14ac:dyDescent="0.25">
      <c r="A51" s="89">
        <v>45170</v>
      </c>
      <c r="B51" s="131"/>
      <c r="C51" s="131"/>
      <c r="D51" s="131"/>
      <c r="E51" s="131"/>
      <c r="F51" s="131"/>
      <c r="G51" s="132"/>
    </row>
    <row r="52" spans="1:7" x14ac:dyDescent="0.25">
      <c r="A52" s="88">
        <v>45200</v>
      </c>
      <c r="B52" s="129"/>
      <c r="C52" s="129"/>
      <c r="D52" s="129"/>
      <c r="E52" s="129"/>
      <c r="F52" s="129"/>
      <c r="G52" s="130"/>
    </row>
    <row r="53" spans="1:7" x14ac:dyDescent="0.25">
      <c r="A53" s="89">
        <v>45231</v>
      </c>
      <c r="B53" s="131"/>
      <c r="C53" s="131"/>
      <c r="D53" s="131"/>
      <c r="E53" s="131"/>
      <c r="F53" s="131"/>
      <c r="G53" s="132"/>
    </row>
    <row r="54" spans="1:7" x14ac:dyDescent="0.25">
      <c r="A54" s="88">
        <v>45261</v>
      </c>
      <c r="B54" s="129"/>
      <c r="C54" s="129"/>
      <c r="D54" s="129"/>
      <c r="E54" s="129"/>
      <c r="F54" s="129"/>
      <c r="G54" s="130"/>
    </row>
  </sheetData>
  <sheetProtection algorithmName="SHA-512" hashValue="ysEIp5EJZaCbf4ARDwGYdJVXrbsQNjbNmA1Zqw2N6XkOLeRtUB74lXcSzoXiChlqjAqaT/CdBWB66bxNa1Jl/w==" saltValue="jTlWHE2kI5RW733gqwKSJ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Hassan Jan Habib</cp:lastModifiedBy>
  <cp:lastPrinted>2022-02-16T06:28:28Z</cp:lastPrinted>
  <dcterms:created xsi:type="dcterms:W3CDTF">2021-11-23T07:47:18Z</dcterms:created>
  <dcterms:modified xsi:type="dcterms:W3CDTF">2023-06-08T07:49:42Z</dcterms:modified>
</cp:coreProperties>
</file>